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0230" activeTab="1"/>
  </bookViews>
  <sheets>
    <sheet name="Mi_DIETA" sheetId="1" r:id="rId1"/>
    <sheet name="GastoENERG" sheetId="2" r:id="rId2"/>
    <sheet name="ResultDIETA" sheetId="3" r:id="rId3"/>
    <sheet name="Alimentos" sheetId="4" r:id="rId4"/>
  </sheets>
  <definedNames/>
  <calcPr fullCalcOnLoad="1"/>
</workbook>
</file>

<file path=xl/comments1.xml><?xml version="1.0" encoding="utf-8"?>
<comments xmlns="http://schemas.openxmlformats.org/spreadsheetml/2006/main">
  <authors>
    <author>Sergio Mart?n</author>
  </authors>
  <commentList>
    <comment ref="A1" authorId="0">
      <text>
        <r>
          <rPr>
            <b/>
            <sz val="8"/>
            <rFont val="Tahoma"/>
            <family val="0"/>
          </rPr>
          <t>Sergio Martín: METER CODIGO DE ALIMENTO</t>
        </r>
      </text>
    </comment>
    <comment ref="C1" authorId="0">
      <text>
        <r>
          <rPr>
            <b/>
            <sz val="8"/>
            <rFont val="Tahoma"/>
            <family val="0"/>
          </rPr>
          <t>Sergio Martín:</t>
        </r>
        <r>
          <rPr>
            <sz val="8"/>
            <rFont val="Tahoma"/>
            <family val="0"/>
          </rPr>
          <t xml:space="preserve">
Meter la cantidad consumida! En GRAMOS!</t>
        </r>
      </text>
    </comment>
  </commentList>
</comments>
</file>

<file path=xl/comments2.xml><?xml version="1.0" encoding="utf-8"?>
<comments xmlns="http://schemas.openxmlformats.org/spreadsheetml/2006/main">
  <authors>
    <author>Sergio Mart?n</author>
  </authors>
  <commentList>
    <comment ref="C5" authorId="0">
      <text>
        <r>
          <rPr>
            <b/>
            <sz val="8"/>
            <rFont val="Tahoma"/>
            <family val="0"/>
          </rPr>
          <t>Sergio Martín:</t>
        </r>
        <r>
          <rPr>
            <sz val="8"/>
            <rFont val="Tahoma"/>
            <family val="0"/>
          </rPr>
          <t xml:space="preserve">
INTRODUCIR HORAS EMPLEADAS
</t>
        </r>
      </text>
    </comment>
    <comment ref="D5" authorId="0">
      <text>
        <r>
          <rPr>
            <b/>
            <sz val="8"/>
            <rFont val="Tahoma"/>
            <family val="0"/>
          </rPr>
          <t>Sergio Martín:</t>
        </r>
        <r>
          <rPr>
            <sz val="8"/>
            <rFont val="Tahoma"/>
            <family val="0"/>
          </rPr>
          <t xml:space="preserve">
INTRODUCIR MINUTOS EMPLEADOS</t>
        </r>
      </text>
    </comment>
    <comment ref="C4" authorId="0">
      <text>
        <r>
          <rPr>
            <b/>
            <sz val="8"/>
            <rFont val="Tahoma"/>
            <family val="0"/>
          </rPr>
          <t>Sergio Martín:</t>
        </r>
        <r>
          <rPr>
            <sz val="8"/>
            <rFont val="Tahoma"/>
            <family val="0"/>
          </rPr>
          <t xml:space="preserve">
INTRODUCIR HORAS EMPLEADAS
</t>
        </r>
      </text>
    </comment>
    <comment ref="D4" authorId="0">
      <text>
        <r>
          <rPr>
            <b/>
            <sz val="8"/>
            <rFont val="Tahoma"/>
            <family val="0"/>
          </rPr>
          <t>Sergio Martín:</t>
        </r>
        <r>
          <rPr>
            <sz val="8"/>
            <rFont val="Tahoma"/>
            <family val="0"/>
          </rPr>
          <t xml:space="preserve">
INTRODUCIR MINUTOS EMPLEADOS</t>
        </r>
      </text>
    </comment>
  </commentList>
</comments>
</file>

<file path=xl/comments3.xml><?xml version="1.0" encoding="utf-8"?>
<comments xmlns="http://schemas.openxmlformats.org/spreadsheetml/2006/main">
  <authors>
    <author>Sergio Mart?n</author>
  </authors>
  <commentList>
    <comment ref="B7" authorId="0">
      <text>
        <r>
          <rPr>
            <b/>
            <sz val="8"/>
            <rFont val="Tahoma"/>
            <family val="0"/>
          </rPr>
          <t>Sergio Martín:</t>
        </r>
        <r>
          <rPr>
            <sz val="8"/>
            <rFont val="Tahoma"/>
            <family val="0"/>
          </rPr>
          <t xml:space="preserve">
Seleccionar la fila completa de arriba (la fucsia!!),copiar,seleccionar la fila destino,pulsar botón dcho y darle a "pegado especial",pulsar "Valores" y listo!!</t>
        </r>
      </text>
    </comment>
    <comment ref="A7" authorId="0">
      <text>
        <r>
          <rPr>
            <b/>
            <sz val="8"/>
            <rFont val="Tahoma"/>
            <family val="0"/>
          </rPr>
          <t>Sergio Martín:</t>
        </r>
        <r>
          <rPr>
            <sz val="8"/>
            <rFont val="Tahoma"/>
            <family val="0"/>
          </rPr>
          <t xml:space="preserve">
Seleccionar la fila completa de arriba (la fucsia!!),copiar,seleccionar la fila destino,pulsar botón dcho y darle a "pegado especial",pulsar "Valores" y listo!!</t>
        </r>
      </text>
    </comment>
    <comment ref="A8" authorId="0">
      <text>
        <r>
          <rPr>
            <b/>
            <sz val="8"/>
            <rFont val="Tahoma"/>
            <family val="0"/>
          </rPr>
          <t>Sergio Martín:</t>
        </r>
        <r>
          <rPr>
            <sz val="8"/>
            <rFont val="Tahoma"/>
            <family val="0"/>
          </rPr>
          <t xml:space="preserve">
Seleccionar la fila completa de arriba (la fucsia!!),copiar,seleccionar la fila destino,pulsar botón dcho y darle a "pegado especial",pulsar "Valores" y listo!!</t>
        </r>
      </text>
    </comment>
    <comment ref="A9" authorId="0">
      <text>
        <r>
          <rPr>
            <b/>
            <sz val="8"/>
            <rFont val="Tahoma"/>
            <family val="0"/>
          </rPr>
          <t>Sergio Martín:</t>
        </r>
        <r>
          <rPr>
            <sz val="8"/>
            <rFont val="Tahoma"/>
            <family val="0"/>
          </rPr>
          <t xml:space="preserve">
Seleccionar la fila completa de arriba (la fucsia!!),copiar,seleccionar la fila destino,pulsar botón dcho y darle a "pegado especial",pulsar "Valores" y listo!!</t>
        </r>
      </text>
    </comment>
    <comment ref="A10" authorId="0">
      <text>
        <r>
          <rPr>
            <b/>
            <sz val="8"/>
            <rFont val="Tahoma"/>
            <family val="0"/>
          </rPr>
          <t>Sergio Martín:</t>
        </r>
        <r>
          <rPr>
            <sz val="8"/>
            <rFont val="Tahoma"/>
            <family val="0"/>
          </rPr>
          <t xml:space="preserve">
Seleccionar la fila completa de arriba (la fucsia!!),copiar,seleccionar la fila destino,pulsar botón dcho y darle a "pegado especial",pulsar "Valores" y listo!!</t>
        </r>
      </text>
    </comment>
    <comment ref="A11" authorId="0">
      <text>
        <r>
          <rPr>
            <b/>
            <sz val="8"/>
            <rFont val="Tahoma"/>
            <family val="0"/>
          </rPr>
          <t>Sergio Martín:</t>
        </r>
        <r>
          <rPr>
            <sz val="8"/>
            <rFont val="Tahoma"/>
            <family val="0"/>
          </rPr>
          <t xml:space="preserve">
Seleccionar la fila completa de arriba (la fucsia!!),copiar,seleccionar la fila destino,pulsar botón dcho y darle a "pegado especial",pulsar "Valores" y listo!!</t>
        </r>
      </text>
    </comment>
    <comment ref="A12" authorId="0">
      <text>
        <r>
          <rPr>
            <b/>
            <sz val="8"/>
            <rFont val="Tahoma"/>
            <family val="0"/>
          </rPr>
          <t>Sergio Martín:</t>
        </r>
        <r>
          <rPr>
            <sz val="8"/>
            <rFont val="Tahoma"/>
            <family val="0"/>
          </rPr>
          <t xml:space="preserve">
Seleccionar la fila completa de arriba (la fucsia!!),copiar,seleccionar la fila destino,pulsar botón dcho y darle a "pegado especial",pulsar "Valores" y listo!!</t>
        </r>
      </text>
    </comment>
    <comment ref="A13" authorId="0">
      <text>
        <r>
          <rPr>
            <b/>
            <sz val="8"/>
            <rFont val="Tahoma"/>
            <family val="0"/>
          </rPr>
          <t>Sergio Martín:</t>
        </r>
        <r>
          <rPr>
            <sz val="8"/>
            <rFont val="Tahoma"/>
            <family val="0"/>
          </rPr>
          <t xml:space="preserve">
Seleccionar la fila completa de arriba (la fucsia!!),copiar,seleccionar la fila destino,pulsar botón dcho y darle a "pegado especial",pulsar "Valores" y listo!!</t>
        </r>
      </text>
    </comment>
  </commentList>
</comments>
</file>

<file path=xl/sharedStrings.xml><?xml version="1.0" encoding="utf-8"?>
<sst xmlns="http://schemas.openxmlformats.org/spreadsheetml/2006/main" count="350" uniqueCount="336">
  <si>
    <t>GRUPO</t>
  </si>
  <si>
    <t>ENERGIA</t>
  </si>
  <si>
    <t>PROTEINAS</t>
  </si>
  <si>
    <t>LIPIDOS</t>
  </si>
  <si>
    <t>H. CARBONO</t>
  </si>
  <si>
    <t>FIBRA</t>
  </si>
  <si>
    <t>COLESTEROL</t>
  </si>
  <si>
    <t>GRASAS SAT.</t>
  </si>
  <si>
    <t>GRASAS MONOINSAT.</t>
  </si>
  <si>
    <t>GRASAS POLINS.</t>
  </si>
  <si>
    <t>NOMBRE</t>
  </si>
  <si>
    <t>Arroz</t>
  </si>
  <si>
    <t>RESULTADOS TOTALES</t>
  </si>
  <si>
    <t>CONSUMIDOS</t>
  </si>
  <si>
    <t>RECOMENDADOS</t>
  </si>
  <si>
    <t>GRASAS POLIINS.</t>
  </si>
  <si>
    <t>ACTIVIDAD</t>
  </si>
  <si>
    <t>GASTO</t>
  </si>
  <si>
    <t>LUNES</t>
  </si>
  <si>
    <t>MARTES</t>
  </si>
  <si>
    <t>MIERCOLES</t>
  </si>
  <si>
    <t xml:space="preserve">JUEVES </t>
  </si>
  <si>
    <t>VIERNES</t>
  </si>
  <si>
    <t xml:space="preserve">SABADO </t>
  </si>
  <si>
    <t>DOMINGO</t>
  </si>
  <si>
    <t>GRASAS CONSUMIDAS SEMANA</t>
  </si>
  <si>
    <t>Dormir</t>
  </si>
  <si>
    <t>Gasto (Kcal/Kg/min)</t>
  </si>
  <si>
    <t>PESO CORPORAL</t>
  </si>
  <si>
    <t>TIEMPO (minutos)</t>
  </si>
  <si>
    <t>Lavarse y Vestirse</t>
  </si>
  <si>
    <t>Ducharse</t>
  </si>
  <si>
    <t>Hacer la cama</t>
  </si>
  <si>
    <t>Permanencia sentada Clase</t>
  </si>
  <si>
    <t>TIEMPO (horas)</t>
  </si>
  <si>
    <t>Mirar sentado la TV</t>
  </si>
  <si>
    <t>Estudiar,Leer sentado</t>
  </si>
  <si>
    <t>Estudiar,Escribir sentado</t>
  </si>
  <si>
    <t>Caminar normal (3,6 Km/h)</t>
  </si>
  <si>
    <t>Bajar Escaleras</t>
  </si>
  <si>
    <t>Subir Escaleras</t>
  </si>
  <si>
    <t>Conducir</t>
  </si>
  <si>
    <t>Ir en moto</t>
  </si>
  <si>
    <t>Planchar ropa</t>
  </si>
  <si>
    <t>Fregar suelo</t>
  </si>
  <si>
    <t>Montañismo</t>
  </si>
  <si>
    <t>Descansar cama</t>
  </si>
  <si>
    <t>Carrera en pendiente 2,5% (14 km/h)</t>
  </si>
  <si>
    <t>Carrera en pendiente 3,8% (14 km/h)</t>
  </si>
  <si>
    <t>Carrera en llano 11,2 km/h</t>
  </si>
  <si>
    <t>Carrera en llano 14 km/h</t>
  </si>
  <si>
    <t>Carrera en llano 18 km/h</t>
  </si>
  <si>
    <t>Comidas y Bocadillos (sentado)</t>
  </si>
  <si>
    <t>Estar sentado jugando a las cartas</t>
  </si>
  <si>
    <t>Estar de pie actividad ligera</t>
  </si>
  <si>
    <t>Estar de pie normalmente (activ. Normal)</t>
  </si>
  <si>
    <t>Barrer suelo</t>
  </si>
  <si>
    <t>Caminar 5,1 km/h</t>
  </si>
  <si>
    <t>Caminar 5,6 km/h</t>
  </si>
  <si>
    <t>Correr 9,2 km/h</t>
  </si>
  <si>
    <t>Correr 8,2 km/h</t>
  </si>
  <si>
    <t>Correr 7,3 km/h</t>
  </si>
  <si>
    <t>Correr 7,1 km/h</t>
  </si>
  <si>
    <t>Ciclismo en llano</t>
  </si>
  <si>
    <t>Bolleria</t>
  </si>
  <si>
    <t>Copos de maiz</t>
  </si>
  <si>
    <t>Copos de salvado de trigo</t>
  </si>
  <si>
    <t>Galletas</t>
  </si>
  <si>
    <t>Harina de maiz</t>
  </si>
  <si>
    <t>Harina de trigo</t>
  </si>
  <si>
    <t>Pan blanco</t>
  </si>
  <si>
    <t>Pan integral</t>
  </si>
  <si>
    <t>Pan tostado (biscotes)</t>
  </si>
  <si>
    <t>Pastas (fideos,macarrones)</t>
  </si>
  <si>
    <t>Leche de cabra</t>
  </si>
  <si>
    <t>Leche de vaca</t>
  </si>
  <si>
    <t>Leche de vaca concentrada</t>
  </si>
  <si>
    <t>Leche de vaca condensada</t>
  </si>
  <si>
    <t>Leche de v. Desnatada</t>
  </si>
  <si>
    <t>Leche de vaca en polvo</t>
  </si>
  <si>
    <t>Leche de vaca en polvo desnat.</t>
  </si>
  <si>
    <t>Nata</t>
  </si>
  <si>
    <t>Queso Camembert brie</t>
  </si>
  <si>
    <t>Queso de Cabrales</t>
  </si>
  <si>
    <t>Queso de bola</t>
  </si>
  <si>
    <t>Queso de Burgos</t>
  </si>
  <si>
    <t>Queso en porciones</t>
  </si>
  <si>
    <t>Queso fundido</t>
  </si>
  <si>
    <t>Queso gallego</t>
  </si>
  <si>
    <t>Queso gruyere y enmental</t>
  </si>
  <si>
    <t>Queso manchego curado</t>
  </si>
  <si>
    <t>Queso manchego fresco</t>
  </si>
  <si>
    <t>Queso manchego semicurado</t>
  </si>
  <si>
    <t>Queso roquefort</t>
  </si>
  <si>
    <t>Requeson y cuajada</t>
  </si>
  <si>
    <t>Yogurt frutas desnatado</t>
  </si>
  <si>
    <t>Yogurt natural</t>
  </si>
  <si>
    <t>Yogurt natural desnatado</t>
  </si>
  <si>
    <t>Yogurt saborizado desnatado</t>
  </si>
  <si>
    <t>Huevos</t>
  </si>
  <si>
    <t>Azúcar</t>
  </si>
  <si>
    <t>Miel</t>
  </si>
  <si>
    <t>Aceite de coco</t>
  </si>
  <si>
    <t>Aceite de girasol</t>
  </si>
  <si>
    <t>Aceite de maiz</t>
  </si>
  <si>
    <t>Aceite de oliva</t>
  </si>
  <si>
    <t>Aceite de palma</t>
  </si>
  <si>
    <t>Aceite de soja</t>
  </si>
  <si>
    <t>Manteca de cerdo</t>
  </si>
  <si>
    <t>Mantequilla</t>
  </si>
  <si>
    <t>Margarina</t>
  </si>
  <si>
    <t>Margarina desnatada</t>
  </si>
  <si>
    <t>Margarina vegetal</t>
  </si>
  <si>
    <t>Tocino</t>
  </si>
  <si>
    <t>Acelgas</t>
  </si>
  <si>
    <t>Ajo</t>
  </si>
  <si>
    <t>Alcachofas</t>
  </si>
  <si>
    <t>Apio</t>
  </si>
  <si>
    <t>Berenjena</t>
  </si>
  <si>
    <t>Boniato y batata</t>
  </si>
  <si>
    <t>Calabaza y calabacín</t>
  </si>
  <si>
    <t>Cardo</t>
  </si>
  <si>
    <t>Cebolla y cebolleta</t>
  </si>
  <si>
    <t>Champiñón y setas</t>
  </si>
  <si>
    <t>Coles y repollo</t>
  </si>
  <si>
    <t>Coliflor</t>
  </si>
  <si>
    <t>Endibias</t>
  </si>
  <si>
    <t>Esparragos</t>
  </si>
  <si>
    <t>Espinacas</t>
  </si>
  <si>
    <t>Grelos y navizas</t>
  </si>
  <si>
    <t>Guisantes congelados</t>
  </si>
  <si>
    <t>Guisantes verdes</t>
  </si>
  <si>
    <t>Habas</t>
  </si>
  <si>
    <t>Judías verdes</t>
  </si>
  <si>
    <t>Lechuga y escarola</t>
  </si>
  <si>
    <t>Nabos</t>
  </si>
  <si>
    <t>Patata</t>
  </si>
  <si>
    <t>Pepino</t>
  </si>
  <si>
    <t>Pimientos de todas clases</t>
  </si>
  <si>
    <t>Puerro</t>
  </si>
  <si>
    <t>Puré de patata</t>
  </si>
  <si>
    <t>Rábanos</t>
  </si>
  <si>
    <t>Remolacha</t>
  </si>
  <si>
    <t>Tomate</t>
  </si>
  <si>
    <t>Tomate al natural</t>
  </si>
  <si>
    <t>Tomate frito</t>
  </si>
  <si>
    <t>Zanahoria</t>
  </si>
  <si>
    <t>Garbanzos</t>
  </si>
  <si>
    <t>Guisantes secos</t>
  </si>
  <si>
    <t>Habas secas</t>
  </si>
  <si>
    <t>Judías blancas,pintas,etc</t>
  </si>
  <si>
    <t>Lentejas</t>
  </si>
  <si>
    <t>Soja</t>
  </si>
  <si>
    <t>Aceitunas de todas clases</t>
  </si>
  <si>
    <t>Aguacate</t>
  </si>
  <si>
    <t>Albaricoque</t>
  </si>
  <si>
    <t>Almendra con cascara</t>
  </si>
  <si>
    <t>Almendra sin cáscara</t>
  </si>
  <si>
    <t>Avellana sin cáscara</t>
  </si>
  <si>
    <t>Cacahuete sin cáscara</t>
  </si>
  <si>
    <t>Castañas</t>
  </si>
  <si>
    <t>Cerezas y guindas</t>
  </si>
  <si>
    <t>Chirimoyas</t>
  </si>
  <si>
    <t>Ciruelas</t>
  </si>
  <si>
    <t>Ciruelas secas</t>
  </si>
  <si>
    <t>Dátiles</t>
  </si>
  <si>
    <t>Frambuesa,fresa y fresón</t>
  </si>
  <si>
    <t>Higos secos</t>
  </si>
  <si>
    <t>Higos y brevas</t>
  </si>
  <si>
    <t>Jaleas</t>
  </si>
  <si>
    <t>Kiwi</t>
  </si>
  <si>
    <t xml:space="preserve">Limón </t>
  </si>
  <si>
    <t>Mandarina</t>
  </si>
  <si>
    <t>Manzana</t>
  </si>
  <si>
    <t>Melocotón</t>
  </si>
  <si>
    <t>Melocotón en almíbar</t>
  </si>
  <si>
    <t>Melón</t>
  </si>
  <si>
    <t>Membrillo</t>
  </si>
  <si>
    <t>Membrillo y pastas de frutas</t>
  </si>
  <si>
    <t>Mermeladas</t>
  </si>
  <si>
    <t>Naranja</t>
  </si>
  <si>
    <t>Nísperos</t>
  </si>
  <si>
    <t>Nueces con cáscara</t>
  </si>
  <si>
    <t>Nueces sin cáscara</t>
  </si>
  <si>
    <t>Peras</t>
  </si>
  <si>
    <t>Piña</t>
  </si>
  <si>
    <t>Piña en almíbar</t>
  </si>
  <si>
    <t>Plátano</t>
  </si>
  <si>
    <t>Sandía</t>
  </si>
  <si>
    <t>Uvas blancas</t>
  </si>
  <si>
    <t>Uvas negras</t>
  </si>
  <si>
    <t>Uvas pasas</t>
  </si>
  <si>
    <t>Bacon</t>
  </si>
  <si>
    <t>Butifarra</t>
  </si>
  <si>
    <t>Caballo</t>
  </si>
  <si>
    <t>Cabeza de jabalí</t>
  </si>
  <si>
    <t>Cabrito</t>
  </si>
  <si>
    <t>Callos</t>
  </si>
  <si>
    <t>Cerdo,carne magra</t>
  </si>
  <si>
    <t>Cerdo,carne semigrasa</t>
  </si>
  <si>
    <t>Cerdo,chuletas</t>
  </si>
  <si>
    <t>Chorizo</t>
  </si>
  <si>
    <t>Conejo y liebre</t>
  </si>
  <si>
    <t>Cordero,chuletas</t>
  </si>
  <si>
    <t>Cordero,otras piezas</t>
  </si>
  <si>
    <t>Cordero,pierna y paletilla</t>
  </si>
  <si>
    <t>Foie-gras y patés</t>
  </si>
  <si>
    <t>Hamburguesas</t>
  </si>
  <si>
    <t>Hígado</t>
  </si>
  <si>
    <t>Jamón de youk o cocido</t>
  </si>
  <si>
    <t>Jamón serrano</t>
  </si>
  <si>
    <t>Lengua</t>
  </si>
  <si>
    <t>Lomo embuchado</t>
  </si>
  <si>
    <t>Mollejas</t>
  </si>
  <si>
    <t>Morcilla</t>
  </si>
  <si>
    <t>Mortadela</t>
  </si>
  <si>
    <t>Panceta</t>
  </si>
  <si>
    <t>Perdiz y codorniz</t>
  </si>
  <si>
    <t>Pollo y gallina</t>
  </si>
  <si>
    <t>Pollo,filetes</t>
  </si>
  <si>
    <t>Riñones</t>
  </si>
  <si>
    <t>Salchichas frescas</t>
  </si>
  <si>
    <t>Salchichas tipo frankfurt</t>
  </si>
  <si>
    <t>Salchichón</t>
  </si>
  <si>
    <t>Sangre</t>
  </si>
  <si>
    <t>Sesos</t>
  </si>
  <si>
    <t>Vacuno,carne de 2ª</t>
  </si>
  <si>
    <t>Vacuno,carne magra</t>
  </si>
  <si>
    <t>Vacuno,carne picada</t>
  </si>
  <si>
    <t>Vacuno,carne semigrasa</t>
  </si>
  <si>
    <t>Vacuno,chuletas</t>
  </si>
  <si>
    <t>Vacuno,solomillo</t>
  </si>
  <si>
    <t>Abadejo</t>
  </si>
  <si>
    <t>Almejas y chirlas</t>
  </si>
  <si>
    <t>Almejas y similares (conserva)</t>
  </si>
  <si>
    <t>Anguila</t>
  </si>
  <si>
    <t>Angulas</t>
  </si>
  <si>
    <t>Arenque</t>
  </si>
  <si>
    <t>Atún</t>
  </si>
  <si>
    <t>Atún (en aceite)</t>
  </si>
  <si>
    <t>Atún (en escabeche)</t>
  </si>
  <si>
    <t>Bacaladilla</t>
  </si>
  <si>
    <t>Besugo</t>
  </si>
  <si>
    <t>Bonito</t>
  </si>
  <si>
    <t>Boquerón</t>
  </si>
  <si>
    <t>Breca y faneca</t>
  </si>
  <si>
    <t>Caballa</t>
  </si>
  <si>
    <t>Calamares</t>
  </si>
  <si>
    <t>Calamares y similares (conserva)</t>
  </si>
  <si>
    <t>Cangrejos,nécoras</t>
  </si>
  <si>
    <t>Caracoles</t>
  </si>
  <si>
    <t>Centollo</t>
  </si>
  <si>
    <t>Chanquetes,morralla</t>
  </si>
  <si>
    <t>Cigalas,langostinos</t>
  </si>
  <si>
    <t>Congrio</t>
  </si>
  <si>
    <t>Dorada</t>
  </si>
  <si>
    <t>Huevas frescas</t>
  </si>
  <si>
    <t>Jurel o chicharro</t>
  </si>
  <si>
    <t>Langosta y bogavante</t>
  </si>
  <si>
    <t>Lenguado o gallo</t>
  </si>
  <si>
    <t>Lubina</t>
  </si>
  <si>
    <t>Mejillones</t>
  </si>
  <si>
    <t>Mejillones (conserva)</t>
  </si>
  <si>
    <t>Merluza (rodajas)</t>
  </si>
  <si>
    <t>Mero (rodajas)</t>
  </si>
  <si>
    <t>Mujol</t>
  </si>
  <si>
    <t>Ostras</t>
  </si>
  <si>
    <t>Palometa</t>
  </si>
  <si>
    <t>Percebes</t>
  </si>
  <si>
    <t>Pescadilla</t>
  </si>
  <si>
    <t>Pescados grasos (conserva)</t>
  </si>
  <si>
    <t>Pescados poco grasos (conserva)</t>
  </si>
  <si>
    <t>Pez espada</t>
  </si>
  <si>
    <t>Pulpo</t>
  </si>
  <si>
    <t>Rape (filetes)</t>
  </si>
  <si>
    <t>Raya</t>
  </si>
  <si>
    <t>Rodaballo</t>
  </si>
  <si>
    <t>Salmón y reo</t>
  </si>
  <si>
    <t>Salmonete</t>
  </si>
  <si>
    <t>Sardinas</t>
  </si>
  <si>
    <t>Sardinas (en aceite)</t>
  </si>
  <si>
    <t>Sardinas (en escabeche)</t>
  </si>
  <si>
    <t>Sargo</t>
  </si>
  <si>
    <t>Truchas</t>
  </si>
  <si>
    <t>Vieira</t>
  </si>
  <si>
    <t>Anís</t>
  </si>
  <si>
    <t>Cava</t>
  </si>
  <si>
    <t>Cerveza</t>
  </si>
  <si>
    <t>Coñac,whisky,ginebra,etc</t>
  </si>
  <si>
    <t>Refrescos y gaseosas</t>
  </si>
  <si>
    <t>Sidra</t>
  </si>
  <si>
    <t>vermut</t>
  </si>
  <si>
    <t>Vinos de mesa</t>
  </si>
  <si>
    <t>Vinos dulces(Málaga,oporto)</t>
  </si>
  <si>
    <t>Vinos finos(Jerez,manzanilla)</t>
  </si>
  <si>
    <t>Zumos de cítricos</t>
  </si>
  <si>
    <t>Zumos de otras frutas</t>
  </si>
  <si>
    <t>Albóndigas</t>
  </si>
  <si>
    <t>Batidos lácteos</t>
  </si>
  <si>
    <t>Bombones</t>
  </si>
  <si>
    <t>Cacao (en polvo azucarado)</t>
  </si>
  <si>
    <t>Café</t>
  </si>
  <si>
    <t>Caldo en cubitos</t>
  </si>
  <si>
    <t>Carne empanada y pasteles dcarne</t>
  </si>
  <si>
    <t>Chocolate</t>
  </si>
  <si>
    <t>Chocolate con leche</t>
  </si>
  <si>
    <t>Churros</t>
  </si>
  <si>
    <t>Croquetas</t>
  </si>
  <si>
    <t>Empanadillas</t>
  </si>
  <si>
    <t>Helados</t>
  </si>
  <si>
    <t>Ketchup</t>
  </si>
  <si>
    <t>Mayonesa comercial</t>
  </si>
  <si>
    <t>Natillas y flanes comerciales</t>
  </si>
  <si>
    <t>Pasteles</t>
  </si>
  <si>
    <t>Patatas fritas industriales</t>
  </si>
  <si>
    <t>Pescado empanado y en pastel</t>
  </si>
  <si>
    <t>Pizzas</t>
  </si>
  <si>
    <t>Sal de mesa</t>
  </si>
  <si>
    <t>Sal de mesa iodada</t>
  </si>
  <si>
    <t>Sopas y cremas comerciales</t>
  </si>
  <si>
    <t>Té</t>
  </si>
  <si>
    <t>Turrones y mazapanes</t>
  </si>
  <si>
    <t>Vinagre</t>
  </si>
  <si>
    <t>CODIGO</t>
  </si>
  <si>
    <t>CONSUMO</t>
  </si>
  <si>
    <t>ENERGIA (100g)</t>
  </si>
  <si>
    <t>15-25 g</t>
  </si>
  <si>
    <t>TOTAL SEMANAL</t>
  </si>
  <si>
    <t>MEDIA SEMANAL</t>
  </si>
  <si>
    <t>CONSUMO RECOMENDADO</t>
  </si>
  <si>
    <t>GASTO ENEGÉTICO</t>
  </si>
  <si>
    <t>CADA DIA:Seleccionar la fila completa de arriba (la fucsia!!),copiar,seleccionar la fila destino,pulsar botón dcho y darle a "pegado especial",pulsar "Valores" y aceptar</t>
  </si>
  <si>
    <t>GRAS. SATUR.</t>
  </si>
  <si>
    <t>GRAS. MONOINSATUR.</t>
  </si>
  <si>
    <t>GR. POLIINSATUR.</t>
  </si>
  <si>
    <t>GASTO TOTAL DIARIO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</si>
</sst>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&quot; Kg&quot;"/>
    <numFmt numFmtId="169" formatCode="0.0&quot; Kcal&quot;"/>
    <numFmt numFmtId="170" formatCode="0&quot; h&quot;"/>
    <numFmt numFmtId="171" formatCode="0&quot; min&quot;"/>
    <numFmt numFmtId="172" formatCode="0.0000"/>
    <numFmt numFmtId="173" formatCode="0\ &quot; KCal&quot;"/>
    <numFmt numFmtId="174" formatCode="0&quot; g&quot;"/>
    <numFmt numFmtId="175" formatCode="0.0&quot; g&quot;"/>
    <numFmt numFmtId="176" formatCode="0&quot; mg&quot;"/>
    <numFmt numFmtId="177" formatCode="0.000&quot; g&quot;"/>
    <numFmt numFmtId="178" formatCode="&quot;&lt;&quot;0&quot; mg&quot;"/>
    <numFmt numFmtId="179" formatCode="0.0&quot; %&quot;"/>
    <numFmt numFmtId="180" formatCode="&quot;&lt;&quot;0&quot; %&quot;"/>
    <numFmt numFmtId="181" formatCode="&quot;&gt;&quot;\ 0\ &quot; KCal&quot;"/>
  </numFmts>
  <fonts count="4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168" fontId="0" fillId="0" borderId="0" xfId="0" applyNumberFormat="1" applyBorder="1" applyAlignment="1">
      <alignment/>
    </xf>
    <xf numFmtId="0" fontId="0" fillId="39" borderId="10" xfId="0" applyFill="1" applyBorder="1" applyAlignment="1">
      <alignment wrapText="1"/>
    </xf>
    <xf numFmtId="0" fontId="0" fillId="40" borderId="10" xfId="0" applyFill="1" applyBorder="1" applyAlignment="1">
      <alignment wrapText="1"/>
    </xf>
    <xf numFmtId="0" fontId="0" fillId="41" borderId="10" xfId="0" applyFill="1" applyBorder="1" applyAlignment="1">
      <alignment wrapText="1"/>
    </xf>
    <xf numFmtId="0" fontId="0" fillId="42" borderId="10" xfId="0" applyFill="1" applyBorder="1" applyAlignment="1">
      <alignment wrapText="1"/>
    </xf>
    <xf numFmtId="0" fontId="0" fillId="43" borderId="10" xfId="0" applyFill="1" applyBorder="1" applyAlignment="1">
      <alignment wrapText="1"/>
    </xf>
    <xf numFmtId="0" fontId="0" fillId="44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172" fontId="0" fillId="39" borderId="10" xfId="0" applyNumberFormat="1" applyFill="1" applyBorder="1" applyAlignment="1">
      <alignment wrapText="1"/>
    </xf>
    <xf numFmtId="172" fontId="0" fillId="40" borderId="10" xfId="0" applyNumberFormat="1" applyFill="1" applyBorder="1" applyAlignment="1">
      <alignment wrapText="1"/>
    </xf>
    <xf numFmtId="172" fontId="0" fillId="41" borderId="10" xfId="0" applyNumberFormat="1" applyFill="1" applyBorder="1" applyAlignment="1">
      <alignment wrapText="1"/>
    </xf>
    <xf numFmtId="172" fontId="0" fillId="42" borderId="10" xfId="0" applyNumberFormat="1" applyFill="1" applyBorder="1" applyAlignment="1">
      <alignment wrapText="1"/>
    </xf>
    <xf numFmtId="172" fontId="0" fillId="43" borderId="10" xfId="0" applyNumberFormat="1" applyFill="1" applyBorder="1" applyAlignment="1">
      <alignment wrapText="1"/>
    </xf>
    <xf numFmtId="172" fontId="0" fillId="44" borderId="10" xfId="0" applyNumberFormat="1" applyFill="1" applyBorder="1" applyAlignment="1">
      <alignment wrapText="1"/>
    </xf>
    <xf numFmtId="172" fontId="0" fillId="36" borderId="10" xfId="0" applyNumberFormat="1" applyFill="1" applyBorder="1" applyAlignment="1">
      <alignment wrapText="1"/>
    </xf>
    <xf numFmtId="0" fontId="1" fillId="41" borderId="10" xfId="0" applyFont="1" applyFill="1" applyBorder="1" applyAlignment="1">
      <alignment/>
    </xf>
    <xf numFmtId="0" fontId="0" fillId="45" borderId="10" xfId="0" applyFill="1" applyBorder="1" applyAlignment="1">
      <alignment/>
    </xf>
    <xf numFmtId="0" fontId="0" fillId="46" borderId="10" xfId="0" applyFill="1" applyBorder="1" applyAlignment="1">
      <alignment/>
    </xf>
    <xf numFmtId="0" fontId="0" fillId="47" borderId="10" xfId="0" applyFill="1" applyBorder="1" applyAlignment="1">
      <alignment/>
    </xf>
    <xf numFmtId="0" fontId="0" fillId="44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8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9" borderId="10" xfId="0" applyFill="1" applyBorder="1" applyAlignment="1">
      <alignment/>
    </xf>
    <xf numFmtId="0" fontId="0" fillId="33" borderId="10" xfId="0" applyFill="1" applyBorder="1" applyAlignment="1">
      <alignment/>
    </xf>
    <xf numFmtId="175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73" fontId="0" fillId="38" borderId="10" xfId="0" applyNumberFormat="1" applyFill="1" applyBorder="1" applyAlignment="1">
      <alignment/>
    </xf>
    <xf numFmtId="180" fontId="0" fillId="38" borderId="10" xfId="0" applyNumberFormat="1" applyFill="1" applyBorder="1" applyAlignment="1">
      <alignment/>
    </xf>
    <xf numFmtId="179" fontId="0" fillId="38" borderId="10" xfId="0" applyNumberFormat="1" applyFill="1" applyBorder="1" applyAlignment="1">
      <alignment/>
    </xf>
    <xf numFmtId="49" fontId="0" fillId="38" borderId="10" xfId="0" applyNumberFormat="1" applyFill="1" applyBorder="1" applyAlignment="1">
      <alignment horizontal="center" vertical="center"/>
    </xf>
    <xf numFmtId="178" fontId="0" fillId="38" borderId="10" xfId="0" applyNumberFormat="1" applyFill="1" applyBorder="1" applyAlignment="1">
      <alignment/>
    </xf>
    <xf numFmtId="169" fontId="0" fillId="42" borderId="10" xfId="0" applyNumberFormat="1" applyFill="1" applyBorder="1" applyAlignment="1">
      <alignment/>
    </xf>
    <xf numFmtId="0" fontId="1" fillId="38" borderId="10" xfId="0" applyFont="1" applyFill="1" applyBorder="1" applyAlignment="1">
      <alignment/>
    </xf>
    <xf numFmtId="173" fontId="0" fillId="42" borderId="10" xfId="0" applyNumberFormat="1" applyFill="1" applyBorder="1" applyAlignment="1">
      <alignment/>
    </xf>
    <xf numFmtId="173" fontId="0" fillId="39" borderId="10" xfId="0" applyNumberFormat="1" applyFill="1" applyBorder="1" applyAlignment="1">
      <alignment/>
    </xf>
    <xf numFmtId="173" fontId="0" fillId="45" borderId="10" xfId="0" applyNumberFormat="1" applyFill="1" applyBorder="1" applyAlignment="1">
      <alignment/>
    </xf>
    <xf numFmtId="173" fontId="0" fillId="50" borderId="10" xfId="0" applyNumberFormat="1" applyFill="1" applyBorder="1" applyAlignment="1">
      <alignment/>
    </xf>
    <xf numFmtId="175" fontId="0" fillId="47" borderId="10" xfId="0" applyNumberFormat="1" applyFill="1" applyBorder="1" applyAlignment="1">
      <alignment/>
    </xf>
    <xf numFmtId="173" fontId="0" fillId="47" borderId="10" xfId="0" applyNumberFormat="1" applyFill="1" applyBorder="1" applyAlignment="1">
      <alignment/>
    </xf>
    <xf numFmtId="176" fontId="0" fillId="47" borderId="10" xfId="0" applyNumberFormat="1" applyFill="1" applyBorder="1" applyAlignment="1">
      <alignment/>
    </xf>
    <xf numFmtId="175" fontId="0" fillId="50" borderId="10" xfId="0" applyNumberFormat="1" applyFill="1" applyBorder="1" applyAlignment="1">
      <alignment/>
    </xf>
    <xf numFmtId="176" fontId="0" fillId="50" borderId="10" xfId="0" applyNumberFormat="1" applyFill="1" applyBorder="1" applyAlignment="1">
      <alignment/>
    </xf>
    <xf numFmtId="170" fontId="0" fillId="47" borderId="10" xfId="0" applyNumberFormat="1" applyFill="1" applyBorder="1" applyAlignment="1">
      <alignment wrapText="1"/>
    </xf>
    <xf numFmtId="171" fontId="0" fillId="47" borderId="10" xfId="0" applyNumberFormat="1" applyFill="1" applyBorder="1" applyAlignment="1">
      <alignment wrapText="1"/>
    </xf>
    <xf numFmtId="169" fontId="0" fillId="38" borderId="10" xfId="0" applyNumberFormat="1" applyFill="1" applyBorder="1" applyAlignment="1">
      <alignment wrapText="1"/>
    </xf>
    <xf numFmtId="173" fontId="0" fillId="42" borderId="10" xfId="0" applyNumberFormat="1" applyFont="1" applyFill="1" applyBorder="1" applyAlignment="1">
      <alignment/>
    </xf>
    <xf numFmtId="0" fontId="0" fillId="43" borderId="10" xfId="0" applyFill="1" applyBorder="1" applyAlignment="1">
      <alignment/>
    </xf>
    <xf numFmtId="175" fontId="0" fillId="42" borderId="10" xfId="0" applyNumberFormat="1" applyFill="1" applyBorder="1" applyAlignment="1">
      <alignment/>
    </xf>
    <xf numFmtId="176" fontId="0" fillId="42" borderId="10" xfId="0" applyNumberFormat="1" applyFill="1" applyBorder="1" applyAlignment="1">
      <alignment/>
    </xf>
    <xf numFmtId="177" fontId="0" fillId="42" borderId="10" xfId="0" applyNumberFormat="1" applyFill="1" applyBorder="1" applyAlignment="1">
      <alignment/>
    </xf>
    <xf numFmtId="181" fontId="0" fillId="35" borderId="10" xfId="0" applyNumberFormat="1" applyFill="1" applyBorder="1" applyAlignment="1">
      <alignment/>
    </xf>
    <xf numFmtId="168" fontId="0" fillId="50" borderId="10" xfId="0" applyNumberForma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5" fillId="48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1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8375"/>
          <c:y val="0.31825"/>
          <c:w val="0.29375"/>
          <c:h val="0.4895"/>
        </c:manualLayout>
      </c:layout>
      <c:pieChart>
        <c:varyColors val="1"/>
        <c:ser>
          <c:idx val="0"/>
          <c:order val="0"/>
          <c:tx>
            <c:v>GRASAS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ResultDIETA!$H$4:$J$4</c:f>
              <c:strCache/>
            </c:strRef>
          </c:cat>
          <c:val>
            <c:numRef>
              <c:f>ResultDIETA!$H$15:$J$15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445"/>
          <c:w val="0.3235"/>
          <c:h val="0.2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88"/>
          <c:y val="0.3155"/>
          <c:w val="0.291"/>
          <c:h val="0.4955"/>
        </c:manualLayout>
      </c:layout>
      <c:pieChart>
        <c:varyColors val="1"/>
        <c:ser>
          <c:idx val="0"/>
          <c:order val="0"/>
          <c:tx>
            <c:v>RECOMENDACIÓN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ResultDIETA!$H$4:$J$4</c:f>
              <c:strCache/>
            </c:strRef>
          </c:cat>
          <c:val>
            <c:numRef>
              <c:f>ResultDIETA!$H$17:$J$17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25"/>
          <c:y val="0.44675"/>
          <c:w val="0.318"/>
          <c:h val="0.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19</xdr:row>
      <xdr:rowOff>0</xdr:rowOff>
    </xdr:from>
    <xdr:to>
      <xdr:col>5</xdr:col>
      <xdr:colOff>400050</xdr:colOff>
      <xdr:row>33</xdr:row>
      <xdr:rowOff>152400</xdr:rowOff>
    </xdr:to>
    <xdr:graphicFrame>
      <xdr:nvGraphicFramePr>
        <xdr:cNvPr id="1" name="Gráfico 2"/>
        <xdr:cNvGraphicFramePr/>
      </xdr:nvGraphicFramePr>
      <xdr:xfrm>
        <a:off x="933450" y="3076575"/>
        <a:ext cx="39719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895350</xdr:colOff>
      <xdr:row>19</xdr:row>
      <xdr:rowOff>9525</xdr:rowOff>
    </xdr:from>
    <xdr:to>
      <xdr:col>9</xdr:col>
      <xdr:colOff>552450</xdr:colOff>
      <xdr:row>33</xdr:row>
      <xdr:rowOff>152400</xdr:rowOff>
    </xdr:to>
    <xdr:graphicFrame>
      <xdr:nvGraphicFramePr>
        <xdr:cNvPr id="2" name="Gráfico 3"/>
        <xdr:cNvGraphicFramePr/>
      </xdr:nvGraphicFramePr>
      <xdr:xfrm>
        <a:off x="5400675" y="3086100"/>
        <a:ext cx="40386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Lista1" displayName="Lista1" ref="A1:K261" comment="" insertRow="1" totalsRowShown="0">
  <autoFilter ref="A1:K261"/>
  <tableColumns count="11">
    <tableColumn id="1" name="GRUPO"/>
    <tableColumn id="2" name="NOMBRE"/>
    <tableColumn id="3" name="ENERGIA (100g)"/>
    <tableColumn id="4" name="PROTEINAS"/>
    <tableColumn id="5" name="LIPIDOS"/>
    <tableColumn id="6" name="H. CARBONO"/>
    <tableColumn id="7" name="FIBRA"/>
    <tableColumn id="8" name="COLESTEROL"/>
    <tableColumn id="9" name="GRASAS SAT."/>
    <tableColumn id="10" name="GRASAS MONOINSAT."/>
    <tableColumn id="11" name="GRASAS POLINS.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L29"/>
  <sheetViews>
    <sheetView zoomScalePageLayoutView="0" workbookViewId="0" topLeftCell="A1">
      <selection activeCell="C2" sqref="C2:C29"/>
    </sheetView>
  </sheetViews>
  <sheetFormatPr defaultColWidth="11.421875" defaultRowHeight="12.75"/>
  <cols>
    <col min="1" max="1" width="8.421875" style="0" customWidth="1"/>
    <col min="2" max="2" width="29.8515625" style="0" customWidth="1"/>
    <col min="3" max="3" width="18.57421875" style="0" customWidth="1"/>
    <col min="4" max="4" width="11.140625" style="0" customWidth="1"/>
    <col min="5" max="5" width="14.140625" style="0" customWidth="1"/>
    <col min="7" max="7" width="13.421875" style="0" customWidth="1"/>
    <col min="8" max="8" width="9.8515625" style="0" customWidth="1"/>
    <col min="9" max="9" width="14.28125" style="0" customWidth="1"/>
    <col min="10" max="10" width="13.7109375" style="0" bestFit="1" customWidth="1"/>
    <col min="11" max="11" width="21.57421875" style="0" bestFit="1" customWidth="1"/>
    <col min="12" max="12" width="17.421875" style="0" customWidth="1"/>
  </cols>
  <sheetData>
    <row r="1" spans="1:12" ht="12.75">
      <c r="A1" s="1" t="s">
        <v>323</v>
      </c>
      <c r="B1" s="1" t="s">
        <v>10</v>
      </c>
      <c r="C1" s="1" t="s">
        <v>324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15</v>
      </c>
    </row>
    <row r="2" spans="1:12" ht="12.75">
      <c r="A2" s="29">
        <v>0</v>
      </c>
      <c r="B2" s="60" t="str">
        <f>IF($A2&lt;=MAX(Alimentos!$A$2:$A$360),IF($A2&gt;=1,VLOOKUP($A2,Alimentos!$A$2:Alimentos!$K$360,2)," ")," ")</f>
        <v> </v>
      </c>
      <c r="C2" s="51">
        <v>0</v>
      </c>
      <c r="D2" s="47" t="str">
        <f>IF($A2&lt;=MAX(Alimentos!$A$2:$A$360),IF($A2&gt;=1,VLOOKUP($A2,Alimentos!$A$2:Alimentos!$K$360,3)*C2/100," ")," ")</f>
        <v> </v>
      </c>
      <c r="E2" s="61" t="str">
        <f>IF($A2&lt;=MAX(Alimentos!$A$2:$A$360),IF($A2&gt;=1,VLOOKUP($A2,Alimentos!$A$2:Alimentos!$K$360,4)*C2/100," ")," ")</f>
        <v> </v>
      </c>
      <c r="F2" s="61" t="str">
        <f>IF($A2&lt;=MAX(Alimentos!$A$2:$A$360),IF($A2&gt;=1,VLOOKUP($A2,Alimentos!$A$2:Alimentos!$K$360,5)*C2/100," ")," ")</f>
        <v> </v>
      </c>
      <c r="G2" s="61" t="str">
        <f>IF($A2&lt;=MAX(Alimentos!$A$2:$A$360),IF($A2&gt;=1,VLOOKUP($A2,Alimentos!$A$2:Alimentos!$K$360,6)*C2/100," ")," ")</f>
        <v> </v>
      </c>
      <c r="H2" s="61" t="str">
        <f>IF($A2&lt;=MAX(Alimentos!$A$2:$A$360),IF($A2&gt;=1,VLOOKUP($A2,Alimentos!$A$2:Alimentos!$K$360,7)*C2/100," ")," ")</f>
        <v> </v>
      </c>
      <c r="I2" s="62" t="str">
        <f>IF($A2&lt;=MAX(Alimentos!$A$2:$A$360),IF($A2&gt;=1,VLOOKUP($A2,Alimentos!$A$2:Alimentos!$K$360,8)*C2/100," ")," ")</f>
        <v> </v>
      </c>
      <c r="J2" s="63" t="str">
        <f>IF($A2&lt;=MAX(Alimentos!$A$2:$A$360),IF($A2&gt;=1,VLOOKUP($A2,Alimentos!$A$2:Alimentos!$K$360,9)*C2/100," ")," ")</f>
        <v> </v>
      </c>
      <c r="K2" s="63" t="str">
        <f>IF($A2&lt;=MAX(Alimentos!$A$2:$A$360),IF($A2&gt;=1,VLOOKUP($A2,Alimentos!$A$2:Alimentos!$K$360,10)*C2/100," ")," ")</f>
        <v> </v>
      </c>
      <c r="L2" s="63" t="str">
        <f>IF($A2&lt;=MAX(Alimentos!$A$2:$A$360),IF($A2&gt;=1,VLOOKUP($A2,Alimentos!$A$2:Alimentos!$K$360,11)*C2/100," ")," ")</f>
        <v> </v>
      </c>
    </row>
    <row r="3" spans="1:12" ht="12.75">
      <c r="A3" s="29">
        <v>0</v>
      </c>
      <c r="B3" s="60" t="str">
        <f>IF($A3&lt;=MAX(Alimentos!$A$2:$A$360),IF($A3&gt;=1,VLOOKUP($A3,Alimentos!$A$2:Alimentos!$K$360,2)," ")," ")</f>
        <v> </v>
      </c>
      <c r="C3" s="51">
        <v>0</v>
      </c>
      <c r="D3" s="47" t="str">
        <f>IF($A3&lt;=MAX(Alimentos!$A$2:$A$360),IF($A3&gt;=1,VLOOKUP($A3,Alimentos!$A$2:Alimentos!$K$360,3)*C3/100," ")," ")</f>
        <v> </v>
      </c>
      <c r="E3" s="61" t="str">
        <f>IF($A3&lt;=MAX(Alimentos!$A$2:$A$360),IF($A3&gt;=1,VLOOKUP($A3,Alimentos!$A$2:Alimentos!$K$360,4)*C3/100," ")," ")</f>
        <v> </v>
      </c>
      <c r="F3" s="61" t="str">
        <f>IF($A3&lt;=MAX(Alimentos!$A$2:$A$360),IF($A3&gt;=1,VLOOKUP($A3,Alimentos!$A$2:Alimentos!$K$360,5)*C3/100," ")," ")</f>
        <v> </v>
      </c>
      <c r="G3" s="61" t="str">
        <f>IF($A3&lt;=MAX(Alimentos!$A$2:$A$360),IF($A3&gt;=1,VLOOKUP($A3,Alimentos!$A$2:Alimentos!$K$360,6)*C3/100," ")," ")</f>
        <v> </v>
      </c>
      <c r="H3" s="61" t="str">
        <f>IF($A3&lt;=MAX(Alimentos!$A$2:$A$360),IF($A3&gt;=1,VLOOKUP($A3,Alimentos!$A$2:Alimentos!$K$360,7)*C3/100," ")," ")</f>
        <v> </v>
      </c>
      <c r="I3" s="62" t="str">
        <f>IF($A3&lt;=MAX(Alimentos!$A$2:$A$360),IF($A3&gt;=1,VLOOKUP($A3,Alimentos!$A$2:Alimentos!$K$360,8)*C3/100," ")," ")</f>
        <v> </v>
      </c>
      <c r="J3" s="63" t="str">
        <f>IF($A3&lt;=MAX(Alimentos!$A$2:$A$360),IF($A3&gt;=1,VLOOKUP($A3,Alimentos!$A$2:Alimentos!$K$360,9)*C3/100," ")," ")</f>
        <v> </v>
      </c>
      <c r="K3" s="63" t="str">
        <f>IF($A3&lt;=MAX(Alimentos!$A$2:$A$360),IF($A3&gt;=1,VLOOKUP($A3,Alimentos!$A$2:Alimentos!$K$360,10)*C3/100," ")," ")</f>
        <v> </v>
      </c>
      <c r="L3" s="63" t="str">
        <f>IF($A3&lt;=MAX(Alimentos!$A$2:$A$360),IF($A3&gt;=1,VLOOKUP($A3,Alimentos!$A$2:Alimentos!$K$360,11)*C3/100," ")," ")</f>
        <v> </v>
      </c>
    </row>
    <row r="4" spans="1:12" ht="12.75">
      <c r="A4" s="29">
        <v>0</v>
      </c>
      <c r="B4" s="60" t="str">
        <f>IF($A4&lt;=MAX(Alimentos!$A$2:$A$360),IF($A4&gt;=1,VLOOKUP($A4,Alimentos!$A$2:Alimentos!$K$360,2)," ")," ")</f>
        <v> </v>
      </c>
      <c r="C4" s="51">
        <v>0</v>
      </c>
      <c r="D4" s="47" t="str">
        <f>IF($A4&lt;=MAX(Alimentos!$A$2:$A$360),IF($A4&gt;=1,VLOOKUP($A4,Alimentos!$A$2:Alimentos!$K$360,3)*C4/100," ")," ")</f>
        <v> </v>
      </c>
      <c r="E4" s="61" t="str">
        <f>IF($A4&lt;=MAX(Alimentos!$A$2:$A$360),IF($A4&gt;=1,VLOOKUP($A4,Alimentos!$A$2:Alimentos!$K$360,4)*C4/100," ")," ")</f>
        <v> </v>
      </c>
      <c r="F4" s="61" t="str">
        <f>IF($A4&lt;=MAX(Alimentos!$A$2:$A$360),IF($A4&gt;=1,VLOOKUP($A4,Alimentos!$A$2:Alimentos!$K$360,5)*C4/100," ")," ")</f>
        <v> </v>
      </c>
      <c r="G4" s="61" t="str">
        <f>IF($A4&lt;=MAX(Alimentos!$A$2:$A$360),IF($A4&gt;=1,VLOOKUP($A4,Alimentos!$A$2:Alimentos!$K$360,6)*C4/100," ")," ")</f>
        <v> </v>
      </c>
      <c r="H4" s="61" t="str">
        <f>IF($A4&lt;=MAX(Alimentos!$A$2:$A$360),IF($A4&gt;=1,VLOOKUP($A4,Alimentos!$A$2:Alimentos!$K$360,7)*C4/100," ")," ")</f>
        <v> </v>
      </c>
      <c r="I4" s="62" t="str">
        <f>IF($A4&lt;=MAX(Alimentos!$A$2:$A$360),IF($A4&gt;=1,VLOOKUP($A4,Alimentos!$A$2:Alimentos!$K$360,8)*C4/100," ")," ")</f>
        <v> </v>
      </c>
      <c r="J4" s="63" t="str">
        <f>IF($A4&lt;=MAX(Alimentos!$A$2:$A$360),IF($A4&gt;=1,VLOOKUP($A4,Alimentos!$A$2:Alimentos!$K$360,9)*C4/100," ")," ")</f>
        <v> </v>
      </c>
      <c r="K4" s="63" t="str">
        <f>IF($A4&lt;=MAX(Alimentos!$A$2:$A$360),IF($A4&gt;=1,VLOOKUP($A4,Alimentos!$A$2:Alimentos!$K$360,10)*C4/100," ")," ")</f>
        <v> </v>
      </c>
      <c r="L4" s="63" t="str">
        <f>IF($A4&lt;=MAX(Alimentos!$A$2:$A$360),IF($A4&gt;=1,VLOOKUP($A4,Alimentos!$A$2:Alimentos!$K$360,11)*C4/100," ")," ")</f>
        <v> </v>
      </c>
    </row>
    <row r="5" spans="1:12" ht="12.75">
      <c r="A5" s="29">
        <v>0</v>
      </c>
      <c r="B5" s="60" t="str">
        <f>IF($A5&lt;=MAX(Alimentos!$A$2:$A$360),IF($A5&gt;=1,VLOOKUP($A5,Alimentos!$A$2:Alimentos!$K$360,2)," ")," ")</f>
        <v> </v>
      </c>
      <c r="C5" s="51">
        <v>0</v>
      </c>
      <c r="D5" s="47" t="str">
        <f>IF($A5&lt;=MAX(Alimentos!$A$2:$A$360),IF($A5&gt;=1,VLOOKUP($A5,Alimentos!$A$2:Alimentos!$K$360,3)*C5/100," ")," ")</f>
        <v> </v>
      </c>
      <c r="E5" s="61" t="str">
        <f>IF($A5&lt;=MAX(Alimentos!$A$2:$A$360),IF($A5&gt;=1,VLOOKUP($A5,Alimentos!$A$2:Alimentos!$K$360,4)*C5/100," ")," ")</f>
        <v> </v>
      </c>
      <c r="F5" s="61" t="str">
        <f>IF($A5&lt;=MAX(Alimentos!$A$2:$A$360),IF($A5&gt;=1,VLOOKUP($A5,Alimentos!$A$2:Alimentos!$K$360,5)*C5/100," ")," ")</f>
        <v> </v>
      </c>
      <c r="G5" s="61" t="str">
        <f>IF($A5&lt;=MAX(Alimentos!$A$2:$A$360),IF($A5&gt;=1,VLOOKUP($A5,Alimentos!$A$2:Alimentos!$K$360,6)*C5/100," ")," ")</f>
        <v> </v>
      </c>
      <c r="H5" s="61" t="str">
        <f>IF($A5&lt;=MAX(Alimentos!$A$2:$A$360),IF($A5&gt;=1,VLOOKUP($A5,Alimentos!$A$2:Alimentos!$K$360,7)*C5/100," ")," ")</f>
        <v> </v>
      </c>
      <c r="I5" s="62" t="str">
        <f>IF($A5&lt;=MAX(Alimentos!$A$2:$A$360),IF($A5&gt;=1,VLOOKUP($A5,Alimentos!$A$2:Alimentos!$K$360,8)*C5/100," ")," ")</f>
        <v> </v>
      </c>
      <c r="J5" s="63" t="str">
        <f>IF($A5&lt;=MAX(Alimentos!$A$2:$A$360),IF($A5&gt;=1,VLOOKUP($A5,Alimentos!$A$2:Alimentos!$K$360,9)*C5/100," ")," ")</f>
        <v> </v>
      </c>
      <c r="K5" s="63" t="str">
        <f>IF($A5&lt;=MAX(Alimentos!$A$2:$A$360),IF($A5&gt;=1,VLOOKUP($A5,Alimentos!$A$2:Alimentos!$K$360,10)*C5/100," ")," ")</f>
        <v> </v>
      </c>
      <c r="L5" s="63" t="str">
        <f>IF($A5&lt;=MAX(Alimentos!$A$2:$A$360),IF($A5&gt;=1,VLOOKUP($A5,Alimentos!$A$2:Alimentos!$K$360,11)*C5/100," ")," ")</f>
        <v> </v>
      </c>
    </row>
    <row r="6" spans="1:12" ht="12.75">
      <c r="A6" s="29">
        <v>0</v>
      </c>
      <c r="B6" s="60" t="str">
        <f>IF($A6&lt;=MAX(Alimentos!$A$2:$A$360),IF($A6&gt;=1,VLOOKUP($A6,Alimentos!$A$2:Alimentos!$K$360,2)," ")," ")</f>
        <v> </v>
      </c>
      <c r="C6" s="51">
        <v>0</v>
      </c>
      <c r="D6" s="47" t="str">
        <f>IF($A6&lt;=MAX(Alimentos!$A$2:$A$360),IF($A6&gt;=1,VLOOKUP($A6,Alimentos!$A$2:Alimentos!$K$360,3)*C6/100," ")," ")</f>
        <v> </v>
      </c>
      <c r="E6" s="61" t="str">
        <f>IF($A6&lt;=MAX(Alimentos!$A$2:$A$360),IF($A6&gt;=1,VLOOKUP($A6,Alimentos!$A$2:Alimentos!$K$360,4)*C6/100," ")," ")</f>
        <v> </v>
      </c>
      <c r="F6" s="61" t="str">
        <f>IF($A6&lt;=MAX(Alimentos!$A$2:$A$360),IF($A6&gt;=1,VLOOKUP($A6,Alimentos!$A$2:Alimentos!$K$360,5)*C6/100," ")," ")</f>
        <v> </v>
      </c>
      <c r="G6" s="61" t="str">
        <f>IF($A6&lt;=MAX(Alimentos!$A$2:$A$360),IF($A6&gt;=1,VLOOKUP($A6,Alimentos!$A$2:Alimentos!$K$360,6)*C6/100," ")," ")</f>
        <v> </v>
      </c>
      <c r="H6" s="61" t="str">
        <f>IF($A6&lt;=MAX(Alimentos!$A$2:$A$360),IF($A6&gt;=1,VLOOKUP($A6,Alimentos!$A$2:Alimentos!$K$360,7)*C6/100," ")," ")</f>
        <v> </v>
      </c>
      <c r="I6" s="62" t="str">
        <f>IF($A6&lt;=MAX(Alimentos!$A$2:$A$360),IF($A6&gt;=1,VLOOKUP($A6,Alimentos!$A$2:Alimentos!$K$360,8)*C6/100," ")," ")</f>
        <v> </v>
      </c>
      <c r="J6" s="63" t="str">
        <f>IF($A6&lt;=MAX(Alimentos!$A$2:$A$360),IF($A6&gt;=1,VLOOKUP($A6,Alimentos!$A$2:Alimentos!$K$360,9)*C6/100," ")," ")</f>
        <v> </v>
      </c>
      <c r="K6" s="63" t="str">
        <f>IF($A6&lt;=MAX(Alimentos!$A$2:$A$360),IF($A6&gt;=1,VLOOKUP($A6,Alimentos!$A$2:Alimentos!$K$360,10)*C6/100," ")," ")</f>
        <v> </v>
      </c>
      <c r="L6" s="63" t="str">
        <f>IF($A6&lt;=MAX(Alimentos!$A$2:$A$360),IF($A6&gt;=1,VLOOKUP($A6,Alimentos!$A$2:Alimentos!$K$360,11)*C6/100," ")," ")</f>
        <v> </v>
      </c>
    </row>
    <row r="7" spans="1:12" ht="12.75">
      <c r="A7" s="29">
        <v>0</v>
      </c>
      <c r="B7" s="60" t="str">
        <f>IF($A7&lt;=MAX(Alimentos!$A$2:$A$360),IF($A7&gt;=1,VLOOKUP($A7,Alimentos!$A$2:Alimentos!$K$360,2)," ")," ")</f>
        <v> </v>
      </c>
      <c r="C7" s="51">
        <v>0</v>
      </c>
      <c r="D7" s="47" t="str">
        <f>IF($A7&lt;=MAX(Alimentos!$A$2:$A$360),IF($A7&gt;=1,VLOOKUP($A7,Alimentos!$A$2:Alimentos!$K$360,3)*C7/100," ")," ")</f>
        <v> </v>
      </c>
      <c r="E7" s="61" t="str">
        <f>IF($A7&lt;=MAX(Alimentos!$A$2:$A$360),IF($A7&gt;=1,VLOOKUP($A7,Alimentos!$A$2:Alimentos!$K$360,4)*C7/100," ")," ")</f>
        <v> </v>
      </c>
      <c r="F7" s="61" t="str">
        <f>IF($A7&lt;=MAX(Alimentos!$A$2:$A$360),IF($A7&gt;=1,VLOOKUP($A7,Alimentos!$A$2:Alimentos!$K$360,5)*C7/100," ")," ")</f>
        <v> </v>
      </c>
      <c r="G7" s="61" t="str">
        <f>IF($A7&lt;=MAX(Alimentos!$A$2:$A$360),IF($A7&gt;=1,VLOOKUP($A7,Alimentos!$A$2:Alimentos!$K$360,6)*C7/100," ")," ")</f>
        <v> </v>
      </c>
      <c r="H7" s="61" t="str">
        <f>IF($A7&lt;=MAX(Alimentos!$A$2:$A$360),IF($A7&gt;=1,VLOOKUP($A7,Alimentos!$A$2:Alimentos!$K$360,7)*C7/100," ")," ")</f>
        <v> </v>
      </c>
      <c r="I7" s="62" t="str">
        <f>IF($A7&lt;=MAX(Alimentos!$A$2:$A$360),IF($A7&gt;=1,VLOOKUP($A7,Alimentos!$A$2:Alimentos!$K$360,8)*C7/100," ")," ")</f>
        <v> </v>
      </c>
      <c r="J7" s="63" t="str">
        <f>IF($A7&lt;=MAX(Alimentos!$A$2:$A$360),IF($A7&gt;=1,VLOOKUP($A7,Alimentos!$A$2:Alimentos!$K$360,9)*C7/100," ")," ")</f>
        <v> </v>
      </c>
      <c r="K7" s="63" t="str">
        <f>IF($A7&lt;=MAX(Alimentos!$A$2:$A$360),IF($A7&gt;=1,VLOOKUP($A7,Alimentos!$A$2:Alimentos!$K$360,10)*C7/100," ")," ")</f>
        <v> </v>
      </c>
      <c r="L7" s="63" t="str">
        <f>IF($A7&lt;=MAX(Alimentos!$A$2:$A$360),IF($A7&gt;=1,VLOOKUP($A7,Alimentos!$A$2:Alimentos!$K$360,11)*C7/100," ")," ")</f>
        <v> </v>
      </c>
    </row>
    <row r="8" spans="1:12" ht="12.75">
      <c r="A8" s="29">
        <v>0</v>
      </c>
      <c r="B8" s="60" t="str">
        <f>IF($A8&lt;=MAX(Alimentos!$A$2:$A$360),IF($A8&gt;=1,VLOOKUP($A8,Alimentos!$A$2:Alimentos!$K$360,2)," ")," ")</f>
        <v> </v>
      </c>
      <c r="C8" s="51">
        <v>0</v>
      </c>
      <c r="D8" s="47" t="str">
        <f>IF($A8&lt;=MAX(Alimentos!$A$2:$A$360),IF($A8&gt;=1,VLOOKUP($A8,Alimentos!$A$2:Alimentos!$K$360,3)*C8/100," ")," ")</f>
        <v> </v>
      </c>
      <c r="E8" s="61" t="str">
        <f>IF($A8&lt;=MAX(Alimentos!$A$2:$A$360),IF($A8&gt;=1,VLOOKUP($A8,Alimentos!$A$2:Alimentos!$K$360,4)*C8/100," ")," ")</f>
        <v> </v>
      </c>
      <c r="F8" s="61" t="str">
        <f>IF($A8&lt;=MAX(Alimentos!$A$2:$A$360),IF($A8&gt;=1,VLOOKUP($A8,Alimentos!$A$2:Alimentos!$K$360,5)*C8/100," ")," ")</f>
        <v> </v>
      </c>
      <c r="G8" s="61" t="str">
        <f>IF($A8&lt;=MAX(Alimentos!$A$2:$A$360),IF($A8&gt;=1,VLOOKUP($A8,Alimentos!$A$2:Alimentos!$K$360,6)*C8/100," ")," ")</f>
        <v> </v>
      </c>
      <c r="H8" s="61" t="str">
        <f>IF($A8&lt;=MAX(Alimentos!$A$2:$A$360),IF($A8&gt;=1,VLOOKUP($A8,Alimentos!$A$2:Alimentos!$K$360,7)*C8/100," ")," ")</f>
        <v> </v>
      </c>
      <c r="I8" s="62" t="str">
        <f>IF($A8&lt;=MAX(Alimentos!$A$2:$A$360),IF($A8&gt;=1,VLOOKUP($A8,Alimentos!$A$2:Alimentos!$K$360,8)*C8/100," ")," ")</f>
        <v> </v>
      </c>
      <c r="J8" s="63" t="str">
        <f>IF($A8&lt;=MAX(Alimentos!$A$2:$A$360),IF($A8&gt;=1,VLOOKUP($A8,Alimentos!$A$2:Alimentos!$K$360,9)*C8/100," ")," ")</f>
        <v> </v>
      </c>
      <c r="K8" s="63" t="str">
        <f>IF($A8&lt;=MAX(Alimentos!$A$2:$A$360),IF($A8&gt;=1,VLOOKUP($A8,Alimentos!$A$2:Alimentos!$K$360,10)*C8/100," ")," ")</f>
        <v> </v>
      </c>
      <c r="L8" s="63" t="str">
        <f>IF($A8&lt;=MAX(Alimentos!$A$2:$A$360),IF($A8&gt;=1,VLOOKUP($A8,Alimentos!$A$2:Alimentos!$K$360,11)*C8/100," ")," ")</f>
        <v> </v>
      </c>
    </row>
    <row r="9" spans="1:12" ht="12.75">
      <c r="A9" s="29">
        <v>0</v>
      </c>
      <c r="B9" s="60" t="str">
        <f>IF($A9&lt;=MAX(Alimentos!$A$2:$A$360),IF($A9&gt;=1,VLOOKUP($A9,Alimentos!$A$2:Alimentos!$K$360,2)," ")," ")</f>
        <v> </v>
      </c>
      <c r="C9" s="51">
        <v>0</v>
      </c>
      <c r="D9" s="47" t="str">
        <f>IF($A9&lt;=MAX(Alimentos!$A$2:$A$360),IF($A9&gt;=1,VLOOKUP($A9,Alimentos!$A$2:Alimentos!$K$360,3)*C9/100," ")," ")</f>
        <v> </v>
      </c>
      <c r="E9" s="61" t="str">
        <f>IF($A9&lt;=MAX(Alimentos!$A$2:$A$360),IF($A9&gt;=1,VLOOKUP($A9,Alimentos!$A$2:Alimentos!$K$360,4)*C9/100," ")," ")</f>
        <v> </v>
      </c>
      <c r="F9" s="61" t="str">
        <f>IF($A9&lt;=MAX(Alimentos!$A$2:$A$360),IF($A9&gt;=1,VLOOKUP($A9,Alimentos!$A$2:Alimentos!$K$360,5)*C9/100," ")," ")</f>
        <v> </v>
      </c>
      <c r="G9" s="61" t="str">
        <f>IF($A9&lt;=MAX(Alimentos!$A$2:$A$360),IF($A9&gt;=1,VLOOKUP($A9,Alimentos!$A$2:Alimentos!$K$360,6)*C9/100," ")," ")</f>
        <v> </v>
      </c>
      <c r="H9" s="61" t="str">
        <f>IF($A9&lt;=MAX(Alimentos!$A$2:$A$360),IF($A9&gt;=1,VLOOKUP($A9,Alimentos!$A$2:Alimentos!$K$360,7)*C9/100," ")," ")</f>
        <v> </v>
      </c>
      <c r="I9" s="62" t="str">
        <f>IF($A9&lt;=MAX(Alimentos!$A$2:$A$360),IF($A9&gt;=1,VLOOKUP($A9,Alimentos!$A$2:Alimentos!$K$360,8)*C9/100," ")," ")</f>
        <v> </v>
      </c>
      <c r="J9" s="63" t="str">
        <f>IF($A9&lt;=MAX(Alimentos!$A$2:$A$360),IF($A9&gt;=1,VLOOKUP($A9,Alimentos!$A$2:Alimentos!$K$360,9)*C9/100," ")," ")</f>
        <v> </v>
      </c>
      <c r="K9" s="63" t="str">
        <f>IF($A9&lt;=MAX(Alimentos!$A$2:$A$360),IF($A9&gt;=1,VLOOKUP($A9,Alimentos!$A$2:Alimentos!$K$360,10)*C9/100," ")," ")</f>
        <v> </v>
      </c>
      <c r="L9" s="63" t="str">
        <f>IF($A9&lt;=MAX(Alimentos!$A$2:$A$360),IF($A9&gt;=1,VLOOKUP($A9,Alimentos!$A$2:Alimentos!$K$360,11)*C9/100," ")," ")</f>
        <v> </v>
      </c>
    </row>
    <row r="10" spans="1:12" ht="12.75">
      <c r="A10" s="29">
        <v>0</v>
      </c>
      <c r="B10" s="60" t="str">
        <f>IF($A10&lt;=MAX(Alimentos!$A$2:$A$360),IF($A10&gt;=1,VLOOKUP($A10,Alimentos!$A$2:Alimentos!$K$360,2)," ")," ")</f>
        <v> </v>
      </c>
      <c r="C10" s="51">
        <v>0</v>
      </c>
      <c r="D10" s="47" t="str">
        <f>IF($A10&lt;=MAX(Alimentos!$A$2:$A$360),IF($A10&gt;=1,VLOOKUP($A10,Alimentos!$A$2:Alimentos!$K$360,3)*C10/100," ")," ")</f>
        <v> </v>
      </c>
      <c r="E10" s="61" t="str">
        <f>IF($A10&lt;=MAX(Alimentos!$A$2:$A$360),IF($A10&gt;=1,VLOOKUP($A10,Alimentos!$A$2:Alimentos!$K$360,4)*C10/100," ")," ")</f>
        <v> </v>
      </c>
      <c r="F10" s="61" t="str">
        <f>IF($A10&lt;=MAX(Alimentos!$A$2:$A$360),IF($A10&gt;=1,VLOOKUP($A10,Alimentos!$A$2:Alimentos!$K$360,5)*C10/100," ")," ")</f>
        <v> </v>
      </c>
      <c r="G10" s="61" t="str">
        <f>IF($A10&lt;=MAX(Alimentos!$A$2:$A$360),IF($A10&gt;=1,VLOOKUP($A10,Alimentos!$A$2:Alimentos!$K$360,6)*C10/100," ")," ")</f>
        <v> </v>
      </c>
      <c r="H10" s="61" t="str">
        <f>IF($A10&lt;=MAX(Alimentos!$A$2:$A$360),IF($A10&gt;=1,VLOOKUP($A10,Alimentos!$A$2:Alimentos!$K$360,7)*C10/100," ")," ")</f>
        <v> </v>
      </c>
      <c r="I10" s="62" t="str">
        <f>IF($A10&lt;=MAX(Alimentos!$A$2:$A$360),IF($A10&gt;=1,VLOOKUP($A10,Alimentos!$A$2:Alimentos!$K$360,8)*C10/100," ")," ")</f>
        <v> </v>
      </c>
      <c r="J10" s="63" t="str">
        <f>IF($A10&lt;=MAX(Alimentos!$A$2:$A$360),IF($A10&gt;=1,VLOOKUP($A10,Alimentos!$A$2:Alimentos!$K$360,9)*C10/100," ")," ")</f>
        <v> </v>
      </c>
      <c r="K10" s="63" t="str">
        <f>IF($A10&lt;=MAX(Alimentos!$A$2:$A$360),IF($A10&gt;=1,VLOOKUP($A10,Alimentos!$A$2:Alimentos!$K$360,10)*C10/100," ")," ")</f>
        <v> </v>
      </c>
      <c r="L10" s="63" t="str">
        <f>IF($A10&lt;=MAX(Alimentos!$A$2:$A$360),IF($A10&gt;=1,VLOOKUP($A10,Alimentos!$A$2:Alimentos!$K$360,11)*C10/100," ")," ")</f>
        <v> </v>
      </c>
    </row>
    <row r="11" spans="1:12" ht="12.75">
      <c r="A11" s="29">
        <v>0</v>
      </c>
      <c r="B11" s="60" t="str">
        <f>IF($A11&lt;=MAX(Alimentos!$A$2:$A$360),IF($A11&gt;=1,VLOOKUP($A11,Alimentos!$A$2:Alimentos!$K$360,2)," ")," ")</f>
        <v> </v>
      </c>
      <c r="C11" s="51">
        <v>0</v>
      </c>
      <c r="D11" s="47" t="str">
        <f>IF($A11&lt;=MAX(Alimentos!$A$2:$A$360),IF($A11&gt;=1,VLOOKUP($A11,Alimentos!$A$2:Alimentos!$K$360,3)*C11/100," ")," ")</f>
        <v> </v>
      </c>
      <c r="E11" s="61" t="str">
        <f>IF($A11&lt;=MAX(Alimentos!$A$2:$A$360),IF($A11&gt;=1,VLOOKUP($A11,Alimentos!$A$2:Alimentos!$K$360,4)*C11/100," ")," ")</f>
        <v> </v>
      </c>
      <c r="F11" s="61" t="str">
        <f>IF($A11&lt;=MAX(Alimentos!$A$2:$A$360),IF($A11&gt;=1,VLOOKUP($A11,Alimentos!$A$2:Alimentos!$K$360,5)*C11/100," ")," ")</f>
        <v> </v>
      </c>
      <c r="G11" s="61" t="str">
        <f>IF($A11&lt;=MAX(Alimentos!$A$2:$A$360),IF($A11&gt;=1,VLOOKUP($A11,Alimentos!$A$2:Alimentos!$K$360,6)*C11/100," ")," ")</f>
        <v> </v>
      </c>
      <c r="H11" s="61" t="str">
        <f>IF($A11&lt;=MAX(Alimentos!$A$2:$A$360),IF($A11&gt;=1,VLOOKUP($A11,Alimentos!$A$2:Alimentos!$K$360,7)*C11/100," ")," ")</f>
        <v> </v>
      </c>
      <c r="I11" s="62" t="str">
        <f>IF($A11&lt;=MAX(Alimentos!$A$2:$A$360),IF($A11&gt;=1,VLOOKUP($A11,Alimentos!$A$2:Alimentos!$K$360,8)*C11/100," ")," ")</f>
        <v> </v>
      </c>
      <c r="J11" s="63" t="str">
        <f>IF($A11&lt;=MAX(Alimentos!$A$2:$A$360),IF($A11&gt;=1,VLOOKUP($A11,Alimentos!$A$2:Alimentos!$K$360,9)*C11/100," ")," ")</f>
        <v> </v>
      </c>
      <c r="K11" s="63" t="str">
        <f>IF($A11&lt;=MAX(Alimentos!$A$2:$A$360),IF($A11&gt;=1,VLOOKUP($A11,Alimentos!$A$2:Alimentos!$K$360,10)*C11/100," ")," ")</f>
        <v> </v>
      </c>
      <c r="L11" s="63" t="str">
        <f>IF($A11&lt;=MAX(Alimentos!$A$2:$A$360),IF($A11&gt;=1,VLOOKUP($A11,Alimentos!$A$2:Alimentos!$K$360,11)*C11/100," ")," ")</f>
        <v> </v>
      </c>
    </row>
    <row r="12" spans="1:12" ht="12.75">
      <c r="A12" s="29">
        <v>0</v>
      </c>
      <c r="B12" s="60" t="str">
        <f>IF($A12&lt;=MAX(Alimentos!$A$2:$A$360),IF($A12&gt;=1,VLOOKUP($A12,Alimentos!$A$2:Alimentos!$K$360,2)," ")," ")</f>
        <v> </v>
      </c>
      <c r="C12" s="51">
        <v>0</v>
      </c>
      <c r="D12" s="47" t="str">
        <f>IF($A12&lt;=MAX(Alimentos!$A$2:$A$360),IF($A12&gt;=1,VLOOKUP($A12,Alimentos!$A$2:Alimentos!$K$360,3)*C12/100," ")," ")</f>
        <v> </v>
      </c>
      <c r="E12" s="61" t="str">
        <f>IF($A12&lt;=MAX(Alimentos!$A$2:$A$360),IF($A12&gt;=1,VLOOKUP($A12,Alimentos!$A$2:Alimentos!$K$360,4)*C12/100," ")," ")</f>
        <v> </v>
      </c>
      <c r="F12" s="61" t="str">
        <f>IF($A12&lt;=MAX(Alimentos!$A$2:$A$360),IF($A12&gt;=1,VLOOKUP($A12,Alimentos!$A$2:Alimentos!$K$360,5)*C12/100," ")," ")</f>
        <v> </v>
      </c>
      <c r="G12" s="61" t="str">
        <f>IF($A12&lt;=MAX(Alimentos!$A$2:$A$360),IF($A12&gt;=1,VLOOKUP($A12,Alimentos!$A$2:Alimentos!$K$360,6)*C12/100," ")," ")</f>
        <v> </v>
      </c>
      <c r="H12" s="61" t="str">
        <f>IF($A12&lt;=MAX(Alimentos!$A$2:$A$360),IF($A12&gt;=1,VLOOKUP($A12,Alimentos!$A$2:Alimentos!$K$360,7)*C12/100," ")," ")</f>
        <v> </v>
      </c>
      <c r="I12" s="62" t="str">
        <f>IF($A12&lt;=MAX(Alimentos!$A$2:$A$360),IF($A12&gt;=1,VLOOKUP($A12,Alimentos!$A$2:Alimentos!$K$360,8)*C12/100," ")," ")</f>
        <v> </v>
      </c>
      <c r="J12" s="63" t="str">
        <f>IF($A12&lt;=MAX(Alimentos!$A$2:$A$360),IF($A12&gt;=1,VLOOKUP($A12,Alimentos!$A$2:Alimentos!$K$360,9)*C12/100," ")," ")</f>
        <v> </v>
      </c>
      <c r="K12" s="63" t="str">
        <f>IF($A12&lt;=MAX(Alimentos!$A$2:$A$360),IF($A12&gt;=1,VLOOKUP($A12,Alimentos!$A$2:Alimentos!$K$360,10)*C12/100," ")," ")</f>
        <v> </v>
      </c>
      <c r="L12" s="63" t="str">
        <f>IF($A12&lt;=MAX(Alimentos!$A$2:$A$360),IF($A12&gt;=1,VLOOKUP($A12,Alimentos!$A$2:Alimentos!$K$360,11)*C12/100," ")," ")</f>
        <v> </v>
      </c>
    </row>
    <row r="13" spans="1:12" ht="12.75">
      <c r="A13" s="29">
        <v>0</v>
      </c>
      <c r="B13" s="60" t="str">
        <f>IF($A13&lt;=MAX(Alimentos!$A$2:$A$360),IF($A13&gt;=1,VLOOKUP($A13,Alimentos!$A$2:Alimentos!$K$360,2)," ")," ")</f>
        <v> </v>
      </c>
      <c r="C13" s="51">
        <v>0</v>
      </c>
      <c r="D13" s="47" t="str">
        <f>IF($A13&lt;=MAX(Alimentos!$A$2:$A$360),IF($A13&gt;=1,VLOOKUP($A13,Alimentos!$A$2:Alimentos!$K$360,3)*C13/100," ")," ")</f>
        <v> </v>
      </c>
      <c r="E13" s="61" t="str">
        <f>IF($A13&lt;=MAX(Alimentos!$A$2:$A$360),IF($A13&gt;=1,VLOOKUP($A13,Alimentos!$A$2:Alimentos!$K$360,4)*C13/100," ")," ")</f>
        <v> </v>
      </c>
      <c r="F13" s="61" t="str">
        <f>IF($A13&lt;=MAX(Alimentos!$A$2:$A$360),IF($A13&gt;=1,VLOOKUP($A13,Alimentos!$A$2:Alimentos!$K$360,5)*C13/100," ")," ")</f>
        <v> </v>
      </c>
      <c r="G13" s="61" t="str">
        <f>IF($A13&lt;=MAX(Alimentos!$A$2:$A$360),IF($A13&gt;=1,VLOOKUP($A13,Alimentos!$A$2:Alimentos!$K$360,6)*C13/100," ")," ")</f>
        <v> </v>
      </c>
      <c r="H13" s="61" t="str">
        <f>IF($A13&lt;=MAX(Alimentos!$A$2:$A$360),IF($A13&gt;=1,VLOOKUP($A13,Alimentos!$A$2:Alimentos!$K$360,7)*C13/100," ")," ")</f>
        <v> </v>
      </c>
      <c r="I13" s="62" t="str">
        <f>IF($A13&lt;=MAX(Alimentos!$A$2:$A$360),IF($A13&gt;=1,VLOOKUP($A13,Alimentos!$A$2:Alimentos!$K$360,8)*C13/100," ")," ")</f>
        <v> </v>
      </c>
      <c r="J13" s="63" t="str">
        <f>IF($A13&lt;=MAX(Alimentos!$A$2:$A$360),IF($A13&gt;=1,VLOOKUP($A13,Alimentos!$A$2:Alimentos!$K$360,9)*C13/100," ")," ")</f>
        <v> </v>
      </c>
      <c r="K13" s="63" t="str">
        <f>IF($A13&lt;=MAX(Alimentos!$A$2:$A$360),IF($A13&gt;=1,VLOOKUP($A13,Alimentos!$A$2:Alimentos!$K$360,10)*C13/100," ")," ")</f>
        <v> </v>
      </c>
      <c r="L13" s="63" t="str">
        <f>IF($A13&lt;=MAX(Alimentos!$A$2:$A$360),IF($A13&gt;=1,VLOOKUP($A13,Alimentos!$A$2:Alimentos!$K$360,11)*C13/100," ")," ")</f>
        <v> </v>
      </c>
    </row>
    <row r="14" spans="1:12" ht="12.75">
      <c r="A14" s="29">
        <v>0</v>
      </c>
      <c r="B14" s="60" t="str">
        <f>IF($A14&lt;=MAX(Alimentos!$A$2:$A$360),IF($A14&gt;=1,VLOOKUP($A14,Alimentos!$A$2:Alimentos!$K$360,2)," ")," ")</f>
        <v> </v>
      </c>
      <c r="C14" s="51">
        <v>0</v>
      </c>
      <c r="D14" s="47" t="str">
        <f>IF($A14&lt;=MAX(Alimentos!$A$2:$A$360),IF($A14&gt;=1,VLOOKUP($A14,Alimentos!$A$2:Alimentos!$K$360,3)*C14/100," ")," ")</f>
        <v> </v>
      </c>
      <c r="E14" s="61" t="str">
        <f>IF($A14&lt;=MAX(Alimentos!$A$2:$A$360),IF($A14&gt;=1,VLOOKUP($A14,Alimentos!$A$2:Alimentos!$K$360,4)*C14/100," ")," ")</f>
        <v> </v>
      </c>
      <c r="F14" s="61" t="str">
        <f>IF($A14&lt;=MAX(Alimentos!$A$2:$A$360),IF($A14&gt;=1,VLOOKUP($A14,Alimentos!$A$2:Alimentos!$K$360,5)*C14/100," ")," ")</f>
        <v> </v>
      </c>
      <c r="G14" s="61" t="str">
        <f>IF($A14&lt;=MAX(Alimentos!$A$2:$A$360),IF($A14&gt;=1,VLOOKUP($A14,Alimentos!$A$2:Alimentos!$K$360,6)*C14/100," ")," ")</f>
        <v> </v>
      </c>
      <c r="H14" s="61" t="str">
        <f>IF($A14&lt;=MAX(Alimentos!$A$2:$A$360),IF($A14&gt;=1,VLOOKUP($A14,Alimentos!$A$2:Alimentos!$K$360,7)*C14/100," ")," ")</f>
        <v> </v>
      </c>
      <c r="I14" s="62" t="str">
        <f>IF($A14&lt;=MAX(Alimentos!$A$2:$A$360),IF($A14&gt;=1,VLOOKUP($A14,Alimentos!$A$2:Alimentos!$K$360,8)*C14/100," ")," ")</f>
        <v> </v>
      </c>
      <c r="J14" s="63" t="str">
        <f>IF($A14&lt;=MAX(Alimentos!$A$2:$A$360),IF($A14&gt;=1,VLOOKUP($A14,Alimentos!$A$2:Alimentos!$K$360,9)*C14/100," ")," ")</f>
        <v> </v>
      </c>
      <c r="K14" s="63" t="str">
        <f>IF($A14&lt;=MAX(Alimentos!$A$2:$A$360),IF($A14&gt;=1,VLOOKUP($A14,Alimentos!$A$2:Alimentos!$K$360,10)*C14/100," ")," ")</f>
        <v> </v>
      </c>
      <c r="L14" s="63" t="str">
        <f>IF($A14&lt;=MAX(Alimentos!$A$2:$A$360),IF($A14&gt;=1,VLOOKUP($A14,Alimentos!$A$2:Alimentos!$K$360,11)*C14/100," ")," ")</f>
        <v> </v>
      </c>
    </row>
    <row r="15" spans="1:12" ht="12.75">
      <c r="A15" s="29">
        <v>0</v>
      </c>
      <c r="B15" s="60" t="str">
        <f>IF($A15&lt;=MAX(Alimentos!$A$2:$A$360),IF($A15&gt;=1,VLOOKUP($A15,Alimentos!$A$2:Alimentos!$K$360,2)," ")," ")</f>
        <v> </v>
      </c>
      <c r="C15" s="51">
        <v>0</v>
      </c>
      <c r="D15" s="47" t="str">
        <f>IF($A15&lt;=MAX(Alimentos!$A$2:$A$360),IF($A15&gt;=1,VLOOKUP($A15,Alimentos!$A$2:Alimentos!$K$360,3)*C15/100," ")," ")</f>
        <v> </v>
      </c>
      <c r="E15" s="61" t="str">
        <f>IF($A15&lt;=MAX(Alimentos!$A$2:$A$360),IF($A15&gt;=1,VLOOKUP($A15,Alimentos!$A$2:Alimentos!$K$360,4)*C15/100," ")," ")</f>
        <v> </v>
      </c>
      <c r="F15" s="61" t="str">
        <f>IF($A15&lt;=MAX(Alimentos!$A$2:$A$360),IF($A15&gt;=1,VLOOKUP($A15,Alimentos!$A$2:Alimentos!$K$360,5)*C15/100," ")," ")</f>
        <v> </v>
      </c>
      <c r="G15" s="61" t="str">
        <f>IF($A15&lt;=MAX(Alimentos!$A$2:$A$360),IF($A15&gt;=1,VLOOKUP($A15,Alimentos!$A$2:Alimentos!$K$360,6)*C15/100," ")," ")</f>
        <v> </v>
      </c>
      <c r="H15" s="61" t="str">
        <f>IF($A15&lt;=MAX(Alimentos!$A$2:$A$360),IF($A15&gt;=1,VLOOKUP($A15,Alimentos!$A$2:Alimentos!$K$360,7)*C15/100," ")," ")</f>
        <v> </v>
      </c>
      <c r="I15" s="62" t="str">
        <f>IF($A15&lt;=MAX(Alimentos!$A$2:$A$360),IF($A15&gt;=1,VLOOKUP($A15,Alimentos!$A$2:Alimentos!$K$360,8)*C15/100," ")," ")</f>
        <v> </v>
      </c>
      <c r="J15" s="63" t="str">
        <f>IF($A15&lt;=MAX(Alimentos!$A$2:$A$360),IF($A15&gt;=1,VLOOKUP($A15,Alimentos!$A$2:Alimentos!$K$360,9)*C15/100," ")," ")</f>
        <v> </v>
      </c>
      <c r="K15" s="63" t="str">
        <f>IF($A15&lt;=MAX(Alimentos!$A$2:$A$360),IF($A15&gt;=1,VLOOKUP($A15,Alimentos!$A$2:Alimentos!$K$360,10)*C15/100," ")," ")</f>
        <v> </v>
      </c>
      <c r="L15" s="63" t="str">
        <f>IF($A15&lt;=MAX(Alimentos!$A$2:$A$360),IF($A15&gt;=1,VLOOKUP($A15,Alimentos!$A$2:Alimentos!$K$360,11)*C15/100," ")," ")</f>
        <v> </v>
      </c>
    </row>
    <row r="16" spans="1:12" ht="12.75">
      <c r="A16" s="29">
        <v>0</v>
      </c>
      <c r="B16" s="60" t="str">
        <f>IF($A16&lt;=MAX(Alimentos!$A$2:$A$360),IF($A16&gt;=1,VLOOKUP($A16,Alimentos!$A$2:Alimentos!$K$360,2)," ")," ")</f>
        <v> </v>
      </c>
      <c r="C16" s="51">
        <v>0</v>
      </c>
      <c r="D16" s="47" t="str">
        <f>IF($A16&lt;=MAX(Alimentos!$A$2:$A$360),IF($A16&gt;=1,VLOOKUP($A16,Alimentos!$A$2:Alimentos!$K$360,3)*C16/100," ")," ")</f>
        <v> </v>
      </c>
      <c r="E16" s="61" t="str">
        <f>IF($A16&lt;=MAX(Alimentos!$A$2:$A$360),IF($A16&gt;=1,VLOOKUP($A16,Alimentos!$A$2:Alimentos!$K$360,4)*C16/100," ")," ")</f>
        <v> </v>
      </c>
      <c r="F16" s="61" t="str">
        <f>IF($A16&lt;=MAX(Alimentos!$A$2:$A$360),IF($A16&gt;=1,VLOOKUP($A16,Alimentos!$A$2:Alimentos!$K$360,5)*C16/100," ")," ")</f>
        <v> </v>
      </c>
      <c r="G16" s="61" t="str">
        <f>IF($A16&lt;=MAX(Alimentos!$A$2:$A$360),IF($A16&gt;=1,VLOOKUP($A16,Alimentos!$A$2:Alimentos!$K$360,6)*C16/100," ")," ")</f>
        <v> </v>
      </c>
      <c r="H16" s="61" t="str">
        <f>IF($A16&lt;=MAX(Alimentos!$A$2:$A$360),IF($A16&gt;=1,VLOOKUP($A16,Alimentos!$A$2:Alimentos!$K$360,7)*C16/100," ")," ")</f>
        <v> </v>
      </c>
      <c r="I16" s="62" t="str">
        <f>IF($A16&lt;=MAX(Alimentos!$A$2:$A$360),IF($A16&gt;=1,VLOOKUP($A16,Alimentos!$A$2:Alimentos!$K$360,8)*C16/100," ")," ")</f>
        <v> </v>
      </c>
      <c r="J16" s="63" t="str">
        <f>IF($A16&lt;=MAX(Alimentos!$A$2:$A$360),IF($A16&gt;=1,VLOOKUP($A16,Alimentos!$A$2:Alimentos!$K$360,9)*C16/100," ")," ")</f>
        <v> </v>
      </c>
      <c r="K16" s="63" t="str">
        <f>IF($A16&lt;=MAX(Alimentos!$A$2:$A$360),IF($A16&gt;=1,VLOOKUP($A16,Alimentos!$A$2:Alimentos!$K$360,10)*C16/100," ")," ")</f>
        <v> </v>
      </c>
      <c r="L16" s="63" t="str">
        <f>IF($A16&lt;=MAX(Alimentos!$A$2:$A$360),IF($A16&gt;=1,VLOOKUP($A16,Alimentos!$A$2:Alimentos!$K$360,11)*C16/100," ")," ")</f>
        <v> </v>
      </c>
    </row>
    <row r="17" spans="1:12" ht="12.75">
      <c r="A17" s="29">
        <v>0</v>
      </c>
      <c r="B17" s="60" t="str">
        <f>IF($A17&lt;=MAX(Alimentos!$A$2:$A$360),IF($A17&gt;=1,VLOOKUP($A17,Alimentos!$A$2:Alimentos!$K$360,2)," ")," ")</f>
        <v> </v>
      </c>
      <c r="C17" s="51">
        <v>0</v>
      </c>
      <c r="D17" s="47" t="str">
        <f>IF($A17&lt;=MAX(Alimentos!$A$2:$A$360),IF($A17&gt;=1,VLOOKUP($A17,Alimentos!$A$2:Alimentos!$K$360,3)*C17/100," ")," ")</f>
        <v> </v>
      </c>
      <c r="E17" s="61" t="str">
        <f>IF($A17&lt;=MAX(Alimentos!$A$2:$A$360),IF($A17&gt;=1,VLOOKUP($A17,Alimentos!$A$2:Alimentos!$K$360,4)*C17/100," ")," ")</f>
        <v> </v>
      </c>
      <c r="F17" s="61" t="str">
        <f>IF($A17&lt;=MAX(Alimentos!$A$2:$A$360),IF($A17&gt;=1,VLOOKUP($A17,Alimentos!$A$2:Alimentos!$K$360,5)*C17/100," ")," ")</f>
        <v> </v>
      </c>
      <c r="G17" s="61" t="str">
        <f>IF($A17&lt;=MAX(Alimentos!$A$2:$A$360),IF($A17&gt;=1,VLOOKUP($A17,Alimentos!$A$2:Alimentos!$K$360,6)*C17/100," ")," ")</f>
        <v> </v>
      </c>
      <c r="H17" s="61" t="str">
        <f>IF($A17&lt;=MAX(Alimentos!$A$2:$A$360),IF($A17&gt;=1,VLOOKUP($A17,Alimentos!$A$2:Alimentos!$K$360,7)*C17/100," ")," ")</f>
        <v> </v>
      </c>
      <c r="I17" s="62" t="str">
        <f>IF($A17&lt;=MAX(Alimentos!$A$2:$A$360),IF($A17&gt;=1,VLOOKUP($A17,Alimentos!$A$2:Alimentos!$K$360,8)*C17/100," ")," ")</f>
        <v> </v>
      </c>
      <c r="J17" s="63" t="str">
        <f>IF($A17&lt;=MAX(Alimentos!$A$2:$A$360),IF($A17&gt;=1,VLOOKUP($A17,Alimentos!$A$2:Alimentos!$K$360,9)*C17/100," ")," ")</f>
        <v> </v>
      </c>
      <c r="K17" s="63" t="str">
        <f>IF($A17&lt;=MAX(Alimentos!$A$2:$A$360),IF($A17&gt;=1,VLOOKUP($A17,Alimentos!$A$2:Alimentos!$K$360,10)*C17/100," ")," ")</f>
        <v> </v>
      </c>
      <c r="L17" s="63" t="str">
        <f>IF($A17&lt;=MAX(Alimentos!$A$2:$A$360),IF($A17&gt;=1,VLOOKUP($A17,Alimentos!$A$2:Alimentos!$K$360,11)*C17/100," ")," ")</f>
        <v> </v>
      </c>
    </row>
    <row r="18" spans="1:12" ht="12.75">
      <c r="A18" s="29">
        <v>0</v>
      </c>
      <c r="B18" s="60" t="str">
        <f>IF($A18&lt;=MAX(Alimentos!$A$2:$A$360),IF($A18&gt;=1,VLOOKUP($A18,Alimentos!$A$2:Alimentos!$K$360,2)," ")," ")</f>
        <v> </v>
      </c>
      <c r="C18" s="51">
        <v>0</v>
      </c>
      <c r="D18" s="47" t="str">
        <f>IF($A18&lt;=MAX(Alimentos!$A$2:$A$360),IF($A18&gt;=1,VLOOKUP($A18,Alimentos!$A$2:Alimentos!$K$360,3)*C18/100," ")," ")</f>
        <v> </v>
      </c>
      <c r="E18" s="61" t="str">
        <f>IF($A18&lt;=MAX(Alimentos!$A$2:$A$360),IF($A18&gt;=1,VLOOKUP($A18,Alimentos!$A$2:Alimentos!$K$360,4)*C18/100," ")," ")</f>
        <v> </v>
      </c>
      <c r="F18" s="61" t="str">
        <f>IF($A18&lt;=MAX(Alimentos!$A$2:$A$360),IF($A18&gt;=1,VLOOKUP($A18,Alimentos!$A$2:Alimentos!$K$360,5)*C18/100," ")," ")</f>
        <v> </v>
      </c>
      <c r="G18" s="61" t="str">
        <f>IF($A18&lt;=MAX(Alimentos!$A$2:$A$360),IF($A18&gt;=1,VLOOKUP($A18,Alimentos!$A$2:Alimentos!$K$360,6)*C18/100," ")," ")</f>
        <v> </v>
      </c>
      <c r="H18" s="61" t="str">
        <f>IF($A18&lt;=MAX(Alimentos!$A$2:$A$360),IF($A18&gt;=1,VLOOKUP($A18,Alimentos!$A$2:Alimentos!$K$360,7)*C18/100," ")," ")</f>
        <v> </v>
      </c>
      <c r="I18" s="62" t="str">
        <f>IF($A18&lt;=MAX(Alimentos!$A$2:$A$360),IF($A18&gt;=1,VLOOKUP($A18,Alimentos!$A$2:Alimentos!$K$360,8)*C18/100," ")," ")</f>
        <v> </v>
      </c>
      <c r="J18" s="63" t="str">
        <f>IF($A18&lt;=MAX(Alimentos!$A$2:$A$360),IF($A18&gt;=1,VLOOKUP($A18,Alimentos!$A$2:Alimentos!$K$360,9)*C18/100," ")," ")</f>
        <v> </v>
      </c>
      <c r="K18" s="63" t="str">
        <f>IF($A18&lt;=MAX(Alimentos!$A$2:$A$360),IF($A18&gt;=1,VLOOKUP($A18,Alimentos!$A$2:Alimentos!$K$360,10)*C18/100," ")," ")</f>
        <v> </v>
      </c>
      <c r="L18" s="63" t="str">
        <f>IF($A18&lt;=MAX(Alimentos!$A$2:$A$360),IF($A18&gt;=1,VLOOKUP($A18,Alimentos!$A$2:Alimentos!$K$360,11)*C18/100," ")," ")</f>
        <v> </v>
      </c>
    </row>
    <row r="19" spans="1:12" ht="12.75">
      <c r="A19" s="29">
        <v>0</v>
      </c>
      <c r="B19" s="60" t="str">
        <f>IF($A19&lt;=MAX(Alimentos!$A$2:$A$360),IF($A19&gt;=1,VLOOKUP($A19,Alimentos!$A$2:Alimentos!$K$360,2)," ")," ")</f>
        <v> </v>
      </c>
      <c r="C19" s="51">
        <v>0</v>
      </c>
      <c r="D19" s="47" t="str">
        <f>IF($A19&lt;=MAX(Alimentos!$A$2:$A$360),IF($A19&gt;=1,VLOOKUP($A19,Alimentos!$A$2:Alimentos!$K$360,3)*C19/100," ")," ")</f>
        <v> </v>
      </c>
      <c r="E19" s="61" t="str">
        <f>IF($A19&lt;=MAX(Alimentos!$A$2:$A$360),IF($A19&gt;=1,VLOOKUP($A19,Alimentos!$A$2:Alimentos!$K$360,4)*C19/100," ")," ")</f>
        <v> </v>
      </c>
      <c r="F19" s="61" t="str">
        <f>IF($A19&lt;=MAX(Alimentos!$A$2:$A$360),IF($A19&gt;=1,VLOOKUP($A19,Alimentos!$A$2:Alimentos!$K$360,5)*C19/100," ")," ")</f>
        <v> </v>
      </c>
      <c r="G19" s="61" t="str">
        <f>IF($A19&lt;=MAX(Alimentos!$A$2:$A$360),IF($A19&gt;=1,VLOOKUP($A19,Alimentos!$A$2:Alimentos!$K$360,6)*C19/100," ")," ")</f>
        <v> </v>
      </c>
      <c r="H19" s="61" t="str">
        <f>IF($A19&lt;=MAX(Alimentos!$A$2:$A$360),IF($A19&gt;=1,VLOOKUP($A19,Alimentos!$A$2:Alimentos!$K$360,7)*C19/100," ")," ")</f>
        <v> </v>
      </c>
      <c r="I19" s="62" t="str">
        <f>IF($A19&lt;=MAX(Alimentos!$A$2:$A$360),IF($A19&gt;=1,VLOOKUP($A19,Alimentos!$A$2:Alimentos!$K$360,8)*C19/100," ")," ")</f>
        <v> </v>
      </c>
      <c r="J19" s="63" t="str">
        <f>IF($A19&lt;=MAX(Alimentos!$A$2:$A$360),IF($A19&gt;=1,VLOOKUP($A19,Alimentos!$A$2:Alimentos!$K$360,9)*C19/100," ")," ")</f>
        <v> </v>
      </c>
      <c r="K19" s="63" t="str">
        <f>IF($A19&lt;=MAX(Alimentos!$A$2:$A$360),IF($A19&gt;=1,VLOOKUP($A19,Alimentos!$A$2:Alimentos!$K$360,10)*C19/100," ")," ")</f>
        <v> </v>
      </c>
      <c r="L19" s="63" t="str">
        <f>IF($A19&lt;=MAX(Alimentos!$A$2:$A$360),IF($A19&gt;=1,VLOOKUP($A19,Alimentos!$A$2:Alimentos!$K$360,11)*C19/100," ")," ")</f>
        <v> </v>
      </c>
    </row>
    <row r="20" spans="1:12" ht="12.75">
      <c r="A20" s="29">
        <v>0</v>
      </c>
      <c r="B20" s="60" t="str">
        <f>IF($A20&lt;=MAX(Alimentos!$A$2:$A$360),IF($A20&gt;=1,VLOOKUP($A20,Alimentos!$A$2:Alimentos!$K$360,2)," ")," ")</f>
        <v> </v>
      </c>
      <c r="C20" s="51">
        <v>0</v>
      </c>
      <c r="D20" s="47" t="str">
        <f>IF($A20&lt;=MAX(Alimentos!$A$2:$A$360),IF($A20&gt;=1,VLOOKUP($A20,Alimentos!$A$2:Alimentos!$K$360,3)*C20/100," ")," ")</f>
        <v> </v>
      </c>
      <c r="E20" s="61" t="str">
        <f>IF($A20&lt;=MAX(Alimentos!$A$2:$A$360),IF($A20&gt;=1,VLOOKUP($A20,Alimentos!$A$2:Alimentos!$K$360,4)*C20/100," ")," ")</f>
        <v> </v>
      </c>
      <c r="F20" s="61" t="str">
        <f>IF($A20&lt;=MAX(Alimentos!$A$2:$A$360),IF($A20&gt;=1,VLOOKUP($A20,Alimentos!$A$2:Alimentos!$K$360,5)*C20/100," ")," ")</f>
        <v> </v>
      </c>
      <c r="G20" s="61" t="str">
        <f>IF($A20&lt;=MAX(Alimentos!$A$2:$A$360),IF($A20&gt;=1,VLOOKUP($A20,Alimentos!$A$2:Alimentos!$K$360,6)*C20/100," ")," ")</f>
        <v> </v>
      </c>
      <c r="H20" s="61" t="str">
        <f>IF($A20&lt;=MAX(Alimentos!$A$2:$A$360),IF($A20&gt;=1,VLOOKUP($A20,Alimentos!$A$2:Alimentos!$K$360,7)*C20/100," ")," ")</f>
        <v> </v>
      </c>
      <c r="I20" s="62" t="str">
        <f>IF($A20&lt;=MAX(Alimentos!$A$2:$A$360),IF($A20&gt;=1,VLOOKUP($A20,Alimentos!$A$2:Alimentos!$K$360,8)*C20/100," ")," ")</f>
        <v> </v>
      </c>
      <c r="J20" s="63" t="str">
        <f>IF($A20&lt;=MAX(Alimentos!$A$2:$A$360),IF($A20&gt;=1,VLOOKUP($A20,Alimentos!$A$2:Alimentos!$K$360,9)*C20/100," ")," ")</f>
        <v> </v>
      </c>
      <c r="K20" s="63" t="str">
        <f>IF($A20&lt;=MAX(Alimentos!$A$2:$A$360),IF($A20&gt;=1,VLOOKUP($A20,Alimentos!$A$2:Alimentos!$K$360,10)*C20/100," ")," ")</f>
        <v> </v>
      </c>
      <c r="L20" s="63" t="str">
        <f>IF($A20&lt;=MAX(Alimentos!$A$2:$A$360),IF($A20&gt;=1,VLOOKUP($A20,Alimentos!$A$2:Alimentos!$K$360,11)*C20/100," ")," ")</f>
        <v> </v>
      </c>
    </row>
    <row r="21" spans="1:12" ht="12.75">
      <c r="A21" s="29">
        <v>0</v>
      </c>
      <c r="B21" s="60" t="str">
        <f>IF($A21&lt;=MAX(Alimentos!$A$2:$A$360),IF($A21&gt;=1,VLOOKUP($A21,Alimentos!$A$2:Alimentos!$K$360,2)," ")," ")</f>
        <v> </v>
      </c>
      <c r="C21" s="51">
        <v>0</v>
      </c>
      <c r="D21" s="47" t="str">
        <f>IF($A21&lt;=MAX(Alimentos!$A$2:$A$360),IF($A21&gt;=1,VLOOKUP($A21,Alimentos!$A$2:Alimentos!$K$360,3)*C21/100," ")," ")</f>
        <v> </v>
      </c>
      <c r="E21" s="61" t="str">
        <f>IF($A21&lt;=MAX(Alimentos!$A$2:$A$360),IF($A21&gt;=1,VLOOKUP($A21,Alimentos!$A$2:Alimentos!$K$360,4)*C21/100," ")," ")</f>
        <v> </v>
      </c>
      <c r="F21" s="61" t="str">
        <f>IF($A21&lt;=MAX(Alimentos!$A$2:$A$360),IF($A21&gt;=1,VLOOKUP($A21,Alimentos!$A$2:Alimentos!$K$360,5)*C21/100," ")," ")</f>
        <v> </v>
      </c>
      <c r="G21" s="61" t="str">
        <f>IF($A21&lt;=MAX(Alimentos!$A$2:$A$360),IF($A21&gt;=1,VLOOKUP($A21,Alimentos!$A$2:Alimentos!$K$360,6)*C21/100," ")," ")</f>
        <v> </v>
      </c>
      <c r="H21" s="61" t="str">
        <f>IF($A21&lt;=MAX(Alimentos!$A$2:$A$360),IF($A21&gt;=1,VLOOKUP($A21,Alimentos!$A$2:Alimentos!$K$360,7)*C21/100," ")," ")</f>
        <v> </v>
      </c>
      <c r="I21" s="62" t="str">
        <f>IF($A21&lt;=MAX(Alimentos!$A$2:$A$360),IF($A21&gt;=1,VLOOKUP($A21,Alimentos!$A$2:Alimentos!$K$360,8)*C21/100," ")," ")</f>
        <v> </v>
      </c>
      <c r="J21" s="63" t="str">
        <f>IF($A21&lt;=MAX(Alimentos!$A$2:$A$360),IF($A21&gt;=1,VLOOKUP($A21,Alimentos!$A$2:Alimentos!$K$360,9)*C21/100," ")," ")</f>
        <v> </v>
      </c>
      <c r="K21" s="63" t="str">
        <f>IF($A21&lt;=MAX(Alimentos!$A$2:$A$360),IF($A21&gt;=1,VLOOKUP($A21,Alimentos!$A$2:Alimentos!$K$360,10)*C21/100," ")," ")</f>
        <v> </v>
      </c>
      <c r="L21" s="63" t="str">
        <f>IF($A21&lt;=MAX(Alimentos!$A$2:$A$360),IF($A21&gt;=1,VLOOKUP($A21,Alimentos!$A$2:Alimentos!$K$360,11)*C21/100," ")," ")</f>
        <v> </v>
      </c>
    </row>
    <row r="22" spans="1:12" ht="12.75">
      <c r="A22" s="29">
        <v>0</v>
      </c>
      <c r="B22" s="60" t="str">
        <f>IF($A22&lt;=MAX(Alimentos!$A$2:$A$360),IF($A22&gt;=1,VLOOKUP($A22,Alimentos!$A$2:Alimentos!$K$360,2)," ")," ")</f>
        <v> </v>
      </c>
      <c r="C22" s="51">
        <v>0</v>
      </c>
      <c r="D22" s="47" t="str">
        <f>IF($A22&lt;=MAX(Alimentos!$A$2:$A$360),IF($A22&gt;=1,VLOOKUP($A22,Alimentos!$A$2:Alimentos!$K$360,3)*C22/100," ")," ")</f>
        <v> </v>
      </c>
      <c r="E22" s="61" t="str">
        <f>IF($A22&lt;=MAX(Alimentos!$A$2:$A$360),IF($A22&gt;=1,VLOOKUP($A22,Alimentos!$A$2:Alimentos!$K$360,4)*C22/100," ")," ")</f>
        <v> </v>
      </c>
      <c r="F22" s="61" t="str">
        <f>IF($A22&lt;=MAX(Alimentos!$A$2:$A$360),IF($A22&gt;=1,VLOOKUP($A22,Alimentos!$A$2:Alimentos!$K$360,5)*C22/100," ")," ")</f>
        <v> </v>
      </c>
      <c r="G22" s="61" t="str">
        <f>IF($A22&lt;=MAX(Alimentos!$A$2:$A$360),IF($A22&gt;=1,VLOOKUP($A22,Alimentos!$A$2:Alimentos!$K$360,6)*C22/100," ")," ")</f>
        <v> </v>
      </c>
      <c r="H22" s="61" t="str">
        <f>IF($A22&lt;=MAX(Alimentos!$A$2:$A$360),IF($A22&gt;=1,VLOOKUP($A22,Alimentos!$A$2:Alimentos!$K$360,7)*C22/100," ")," ")</f>
        <v> </v>
      </c>
      <c r="I22" s="62" t="str">
        <f>IF($A22&lt;=MAX(Alimentos!$A$2:$A$360),IF($A22&gt;=1,VLOOKUP($A22,Alimentos!$A$2:Alimentos!$K$360,8)*C22/100," ")," ")</f>
        <v> </v>
      </c>
      <c r="J22" s="63" t="str">
        <f>IF($A22&lt;=MAX(Alimentos!$A$2:$A$360),IF($A22&gt;=1,VLOOKUP($A22,Alimentos!$A$2:Alimentos!$K$360,9)*C22/100," ")," ")</f>
        <v> </v>
      </c>
      <c r="K22" s="63" t="str">
        <f>IF($A22&lt;=MAX(Alimentos!$A$2:$A$360),IF($A22&gt;=1,VLOOKUP($A22,Alimentos!$A$2:Alimentos!$K$360,10)*C22/100," ")," ")</f>
        <v> </v>
      </c>
      <c r="L22" s="63" t="str">
        <f>IF($A22&lt;=MAX(Alimentos!$A$2:$A$360),IF($A22&gt;=1,VLOOKUP($A22,Alimentos!$A$2:Alimentos!$K$360,11)*C22/100," ")," ")</f>
        <v> </v>
      </c>
    </row>
    <row r="23" spans="1:12" ht="12.75">
      <c r="A23" s="29">
        <v>0</v>
      </c>
      <c r="B23" s="60" t="str">
        <f>IF($A23&lt;=MAX(Alimentos!$A$2:$A$360),IF($A23&gt;=1,VLOOKUP($A23,Alimentos!$A$2:Alimentos!$K$360,2)," ")," ")</f>
        <v> </v>
      </c>
      <c r="C23" s="51">
        <v>0</v>
      </c>
      <c r="D23" s="47" t="str">
        <f>IF($A23&lt;=MAX(Alimentos!$A$2:$A$360),IF($A23&gt;=1,VLOOKUP($A23,Alimentos!$A$2:Alimentos!$K$360,3)*C23/100," ")," ")</f>
        <v> </v>
      </c>
      <c r="E23" s="61" t="str">
        <f>IF($A23&lt;=MAX(Alimentos!$A$2:$A$360),IF($A23&gt;=1,VLOOKUP($A23,Alimentos!$A$2:Alimentos!$K$360,4)*C23/100," ")," ")</f>
        <v> </v>
      </c>
      <c r="F23" s="61" t="str">
        <f>IF($A23&lt;=MAX(Alimentos!$A$2:$A$360),IF($A23&gt;=1,VLOOKUP($A23,Alimentos!$A$2:Alimentos!$K$360,5)*C23/100," ")," ")</f>
        <v> </v>
      </c>
      <c r="G23" s="61" t="str">
        <f>IF($A23&lt;=MAX(Alimentos!$A$2:$A$360),IF($A23&gt;=1,VLOOKUP($A23,Alimentos!$A$2:Alimentos!$K$360,6)*C23/100," ")," ")</f>
        <v> </v>
      </c>
      <c r="H23" s="61" t="str">
        <f>IF($A23&lt;=MAX(Alimentos!$A$2:$A$360),IF($A23&gt;=1,VLOOKUP($A23,Alimentos!$A$2:Alimentos!$K$360,7)*C23/100," ")," ")</f>
        <v> </v>
      </c>
      <c r="I23" s="62" t="str">
        <f>IF($A23&lt;=MAX(Alimentos!$A$2:$A$360),IF($A23&gt;=1,VLOOKUP($A23,Alimentos!$A$2:Alimentos!$K$360,8)*C23/100," ")," ")</f>
        <v> </v>
      </c>
      <c r="J23" s="63" t="str">
        <f>IF($A23&lt;=MAX(Alimentos!$A$2:$A$360),IF($A23&gt;=1,VLOOKUP($A23,Alimentos!$A$2:Alimentos!$K$360,9)*C23/100," ")," ")</f>
        <v> </v>
      </c>
      <c r="K23" s="63" t="str">
        <f>IF($A23&lt;=MAX(Alimentos!$A$2:$A$360),IF($A23&gt;=1,VLOOKUP($A23,Alimentos!$A$2:Alimentos!$K$360,10)*C23/100," ")," ")</f>
        <v> </v>
      </c>
      <c r="L23" s="63" t="str">
        <f>IF($A23&lt;=MAX(Alimentos!$A$2:$A$360),IF($A23&gt;=1,VLOOKUP($A23,Alimentos!$A$2:Alimentos!$K$360,11)*C23/100," ")," ")</f>
        <v> </v>
      </c>
    </row>
    <row r="24" spans="1:12" ht="12.75">
      <c r="A24" s="29">
        <v>0</v>
      </c>
      <c r="B24" s="60" t="str">
        <f>IF($A24&lt;=MAX(Alimentos!$A$2:$A$360),IF($A24&gt;=1,VLOOKUP($A24,Alimentos!$A$2:Alimentos!$K$360,2)," ")," ")</f>
        <v> </v>
      </c>
      <c r="C24" s="51">
        <v>0</v>
      </c>
      <c r="D24" s="47" t="str">
        <f>IF($A24&lt;=MAX(Alimentos!$A$2:$A$360),IF($A24&gt;=1,VLOOKUP($A24,Alimentos!$A$2:Alimentos!$K$360,3)*C24/100," ")," ")</f>
        <v> </v>
      </c>
      <c r="E24" s="61" t="str">
        <f>IF($A24&lt;=MAX(Alimentos!$A$2:$A$360),IF($A24&gt;=1,VLOOKUP($A24,Alimentos!$A$2:Alimentos!$K$360,4)*C24/100," ")," ")</f>
        <v> </v>
      </c>
      <c r="F24" s="61" t="str">
        <f>IF($A24&lt;=MAX(Alimentos!$A$2:$A$360),IF($A24&gt;=1,VLOOKUP($A24,Alimentos!$A$2:Alimentos!$K$360,5)*C24/100," ")," ")</f>
        <v> </v>
      </c>
      <c r="G24" s="61" t="str">
        <f>IF($A24&lt;=MAX(Alimentos!$A$2:$A$360),IF($A24&gt;=1,VLOOKUP($A24,Alimentos!$A$2:Alimentos!$K$360,6)*C24/100," ")," ")</f>
        <v> </v>
      </c>
      <c r="H24" s="61" t="str">
        <f>IF($A24&lt;=MAX(Alimentos!$A$2:$A$360),IF($A24&gt;=1,VLOOKUP($A24,Alimentos!$A$2:Alimentos!$K$360,7)*C24/100," ")," ")</f>
        <v> </v>
      </c>
      <c r="I24" s="62" t="str">
        <f>IF($A24&lt;=MAX(Alimentos!$A$2:$A$360),IF($A24&gt;=1,VLOOKUP($A24,Alimentos!$A$2:Alimentos!$K$360,8)*C24/100," ")," ")</f>
        <v> </v>
      </c>
      <c r="J24" s="63" t="str">
        <f>IF($A24&lt;=MAX(Alimentos!$A$2:$A$360),IF($A24&gt;=1,VLOOKUP($A24,Alimentos!$A$2:Alimentos!$K$360,9)*C24/100," ")," ")</f>
        <v> </v>
      </c>
      <c r="K24" s="63" t="str">
        <f>IF($A24&lt;=MAX(Alimentos!$A$2:$A$360),IF($A24&gt;=1,VLOOKUP($A24,Alimentos!$A$2:Alimentos!$K$360,10)*C24/100," ")," ")</f>
        <v> </v>
      </c>
      <c r="L24" s="63" t="str">
        <f>IF($A24&lt;=MAX(Alimentos!$A$2:$A$360),IF($A24&gt;=1,VLOOKUP($A24,Alimentos!$A$2:Alimentos!$K$360,11)*C24/100," ")," ")</f>
        <v> </v>
      </c>
    </row>
    <row r="25" spans="1:12" ht="12.75">
      <c r="A25" s="29">
        <v>0</v>
      </c>
      <c r="B25" s="60" t="str">
        <f>IF($A25&lt;=MAX(Alimentos!$A$2:$A$360),IF($A25&gt;=1,VLOOKUP($A25,Alimentos!$A$2:Alimentos!$K$360,2)," ")," ")</f>
        <v> </v>
      </c>
      <c r="C25" s="51">
        <v>0</v>
      </c>
      <c r="D25" s="47" t="str">
        <f>IF($A25&lt;=MAX(Alimentos!$A$2:$A$360),IF($A25&gt;=1,VLOOKUP($A25,Alimentos!$A$2:Alimentos!$K$360,3)*C25/100," ")," ")</f>
        <v> </v>
      </c>
      <c r="E25" s="61" t="str">
        <f>IF($A25&lt;=MAX(Alimentos!$A$2:$A$360),IF($A25&gt;=1,VLOOKUP($A25,Alimentos!$A$2:Alimentos!$K$360,4)*C25/100," ")," ")</f>
        <v> </v>
      </c>
      <c r="F25" s="61" t="str">
        <f>IF($A25&lt;=MAX(Alimentos!$A$2:$A$360),IF($A25&gt;=1,VLOOKUP($A25,Alimentos!$A$2:Alimentos!$K$360,5)*C25/100," ")," ")</f>
        <v> </v>
      </c>
      <c r="G25" s="61" t="str">
        <f>IF($A25&lt;=MAX(Alimentos!$A$2:$A$360),IF($A25&gt;=1,VLOOKUP($A25,Alimentos!$A$2:Alimentos!$K$360,6)*C25/100," ")," ")</f>
        <v> </v>
      </c>
      <c r="H25" s="61" t="str">
        <f>IF($A25&lt;=MAX(Alimentos!$A$2:$A$360),IF($A25&gt;=1,VLOOKUP($A25,Alimentos!$A$2:Alimentos!$K$360,7)*C25/100," ")," ")</f>
        <v> </v>
      </c>
      <c r="I25" s="62" t="str">
        <f>IF($A25&lt;=MAX(Alimentos!$A$2:$A$360),IF($A25&gt;=1,VLOOKUP($A25,Alimentos!$A$2:Alimentos!$K$360,8)*C25/100," ")," ")</f>
        <v> </v>
      </c>
      <c r="J25" s="63" t="str">
        <f>IF($A25&lt;=MAX(Alimentos!$A$2:$A$360),IF($A25&gt;=1,VLOOKUP($A25,Alimentos!$A$2:Alimentos!$K$360,9)*C25/100," ")," ")</f>
        <v> </v>
      </c>
      <c r="K25" s="63" t="str">
        <f>IF($A25&lt;=MAX(Alimentos!$A$2:$A$360),IF($A25&gt;=1,VLOOKUP($A25,Alimentos!$A$2:Alimentos!$K$360,10)*C25/100," ")," ")</f>
        <v> </v>
      </c>
      <c r="L25" s="63" t="str">
        <f>IF($A25&lt;=MAX(Alimentos!$A$2:$A$360),IF($A25&gt;=1,VLOOKUP($A25,Alimentos!$A$2:Alimentos!$K$360,11)*C25/100," ")," ")</f>
        <v> </v>
      </c>
    </row>
    <row r="26" spans="1:12" ht="12.75">
      <c r="A26" s="29">
        <v>0</v>
      </c>
      <c r="B26" s="60" t="str">
        <f>IF($A26&lt;=MAX(Alimentos!$A$2:$A$360),IF($A26&gt;=1,VLOOKUP($A26,Alimentos!$A$2:Alimentos!$K$360,2)," ")," ")</f>
        <v> </v>
      </c>
      <c r="C26" s="51">
        <v>0</v>
      </c>
      <c r="D26" s="47" t="str">
        <f>IF($A26&lt;=MAX(Alimentos!$A$2:$A$360),IF($A26&gt;=1,VLOOKUP($A26,Alimentos!$A$2:Alimentos!$K$360,3)*C26/100," ")," ")</f>
        <v> </v>
      </c>
      <c r="E26" s="61" t="str">
        <f>IF($A26&lt;=MAX(Alimentos!$A$2:$A$360),IF($A26&gt;=1,VLOOKUP($A26,Alimentos!$A$2:Alimentos!$K$360,4)*C26/100," ")," ")</f>
        <v> </v>
      </c>
      <c r="F26" s="61" t="str">
        <f>IF($A26&lt;=MAX(Alimentos!$A$2:$A$360),IF($A26&gt;=1,VLOOKUP($A26,Alimentos!$A$2:Alimentos!$K$360,5)*C26/100," ")," ")</f>
        <v> </v>
      </c>
      <c r="G26" s="61" t="str">
        <f>IF($A26&lt;=MAX(Alimentos!$A$2:$A$360),IF($A26&gt;=1,VLOOKUP($A26,Alimentos!$A$2:Alimentos!$K$360,6)*C26/100," ")," ")</f>
        <v> </v>
      </c>
      <c r="H26" s="61" t="str">
        <f>IF($A26&lt;=MAX(Alimentos!$A$2:$A$360),IF($A26&gt;=1,VLOOKUP($A26,Alimentos!$A$2:Alimentos!$K$360,7)*C26/100," ")," ")</f>
        <v> </v>
      </c>
      <c r="I26" s="62" t="str">
        <f>IF($A26&lt;=MAX(Alimentos!$A$2:$A$360),IF($A26&gt;=1,VLOOKUP($A26,Alimentos!$A$2:Alimentos!$K$360,8)*C26/100," ")," ")</f>
        <v> </v>
      </c>
      <c r="J26" s="63" t="str">
        <f>IF($A26&lt;=MAX(Alimentos!$A$2:$A$360),IF($A26&gt;=1,VLOOKUP($A26,Alimentos!$A$2:Alimentos!$K$360,9)*C26/100," ")," ")</f>
        <v> </v>
      </c>
      <c r="K26" s="63" t="str">
        <f>IF($A26&lt;=MAX(Alimentos!$A$2:$A$360),IF($A26&gt;=1,VLOOKUP($A26,Alimentos!$A$2:Alimentos!$K$360,10)*C26/100," ")," ")</f>
        <v> </v>
      </c>
      <c r="L26" s="63" t="str">
        <f>IF($A26&lt;=MAX(Alimentos!$A$2:$A$360),IF($A26&gt;=1,VLOOKUP($A26,Alimentos!$A$2:Alimentos!$K$360,11)*C26/100," ")," ")</f>
        <v> </v>
      </c>
    </row>
    <row r="27" spans="1:12" ht="12.75">
      <c r="A27" s="29">
        <v>0</v>
      </c>
      <c r="B27" s="60" t="str">
        <f>IF($A27&lt;=MAX(Alimentos!$A$2:$A$360),IF($A27&gt;=1,VLOOKUP($A27,Alimentos!$A$2:Alimentos!$K$360,2)," ")," ")</f>
        <v> </v>
      </c>
      <c r="C27" s="51">
        <v>0</v>
      </c>
      <c r="D27" s="47" t="str">
        <f>IF($A27&lt;=MAX(Alimentos!$A$2:$A$360),IF($A27&gt;=1,VLOOKUP($A27,Alimentos!$A$2:Alimentos!$K$360,3)*C27/100," ")," ")</f>
        <v> </v>
      </c>
      <c r="E27" s="61" t="str">
        <f>IF($A27&lt;=MAX(Alimentos!$A$2:$A$360),IF($A27&gt;=1,VLOOKUP($A27,Alimentos!$A$2:Alimentos!$K$360,4)*C27/100," ")," ")</f>
        <v> </v>
      </c>
      <c r="F27" s="61" t="str">
        <f>IF($A27&lt;=MAX(Alimentos!$A$2:$A$360),IF($A27&gt;=1,VLOOKUP($A27,Alimentos!$A$2:Alimentos!$K$360,5)*C27/100," ")," ")</f>
        <v> </v>
      </c>
      <c r="G27" s="61" t="str">
        <f>IF($A27&lt;=MAX(Alimentos!$A$2:$A$360),IF($A27&gt;=1,VLOOKUP($A27,Alimentos!$A$2:Alimentos!$K$360,6)*C27/100," ")," ")</f>
        <v> </v>
      </c>
      <c r="H27" s="61" t="str">
        <f>IF($A27&lt;=MAX(Alimentos!$A$2:$A$360),IF($A27&gt;=1,VLOOKUP($A27,Alimentos!$A$2:Alimentos!$K$360,7)*C27/100," ")," ")</f>
        <v> </v>
      </c>
      <c r="I27" s="62" t="str">
        <f>IF($A27&lt;=MAX(Alimentos!$A$2:$A$360),IF($A27&gt;=1,VLOOKUP($A27,Alimentos!$A$2:Alimentos!$K$360,8)*C27/100," ")," ")</f>
        <v> </v>
      </c>
      <c r="J27" s="63" t="str">
        <f>IF($A27&lt;=MAX(Alimentos!$A$2:$A$360),IF($A27&gt;=1,VLOOKUP($A27,Alimentos!$A$2:Alimentos!$K$360,9)*C27/100," ")," ")</f>
        <v> </v>
      </c>
      <c r="K27" s="63" t="str">
        <f>IF($A27&lt;=MAX(Alimentos!$A$2:$A$360),IF($A27&gt;=1,VLOOKUP($A27,Alimentos!$A$2:Alimentos!$K$360,10)*C27/100," ")," ")</f>
        <v> </v>
      </c>
      <c r="L27" s="63" t="str">
        <f>IF($A27&lt;=MAX(Alimentos!$A$2:$A$360),IF($A27&gt;=1,VLOOKUP($A27,Alimentos!$A$2:Alimentos!$K$360,11)*C27/100," ")," ")</f>
        <v> </v>
      </c>
    </row>
    <row r="28" spans="1:12" ht="12.75">
      <c r="A28" s="29">
        <v>0</v>
      </c>
      <c r="B28" s="60" t="str">
        <f>IF($A28&lt;=MAX(Alimentos!$A$2:$A$360),IF($A28&gt;=1,VLOOKUP($A28,Alimentos!$A$2:Alimentos!$K$360,2)," ")," ")</f>
        <v> </v>
      </c>
      <c r="C28" s="51">
        <v>0</v>
      </c>
      <c r="D28" s="47" t="str">
        <f>IF($A28&lt;=MAX(Alimentos!$A$2:$A$360),IF($A28&gt;=1,VLOOKUP($A28,Alimentos!$A$2:Alimentos!$K$360,3)*C28/100," ")," ")</f>
        <v> </v>
      </c>
      <c r="E28" s="61" t="str">
        <f>IF($A28&lt;=MAX(Alimentos!$A$2:$A$360),IF($A28&gt;=1,VLOOKUP($A28,Alimentos!$A$2:Alimentos!$K$360,4)*C28/100," ")," ")</f>
        <v> </v>
      </c>
      <c r="F28" s="61" t="str">
        <f>IF($A28&lt;=MAX(Alimentos!$A$2:$A$360),IF($A28&gt;=1,VLOOKUP($A28,Alimentos!$A$2:Alimentos!$K$360,5)*C28/100," ")," ")</f>
        <v> </v>
      </c>
      <c r="G28" s="61" t="str">
        <f>IF($A28&lt;=MAX(Alimentos!$A$2:$A$360),IF($A28&gt;=1,VLOOKUP($A28,Alimentos!$A$2:Alimentos!$K$360,6)*C28/100," ")," ")</f>
        <v> </v>
      </c>
      <c r="H28" s="61" t="str">
        <f>IF($A28&lt;=MAX(Alimentos!$A$2:$A$360),IF($A28&gt;=1,VLOOKUP($A28,Alimentos!$A$2:Alimentos!$K$360,7)*C28/100," ")," ")</f>
        <v> </v>
      </c>
      <c r="I28" s="62" t="str">
        <f>IF($A28&lt;=MAX(Alimentos!$A$2:$A$360),IF($A28&gt;=1,VLOOKUP($A28,Alimentos!$A$2:Alimentos!$K$360,8)*C28/100," ")," ")</f>
        <v> </v>
      </c>
      <c r="J28" s="63" t="str">
        <f>IF($A28&lt;=MAX(Alimentos!$A$2:$A$360),IF($A28&gt;=1,VLOOKUP($A28,Alimentos!$A$2:Alimentos!$K$360,9)*C28/100," ")," ")</f>
        <v> </v>
      </c>
      <c r="K28" s="63" t="str">
        <f>IF($A28&lt;=MAX(Alimentos!$A$2:$A$360),IF($A28&gt;=1,VLOOKUP($A28,Alimentos!$A$2:Alimentos!$K$360,10)*C28/100," ")," ")</f>
        <v> </v>
      </c>
      <c r="L28" s="63" t="str">
        <f>IF($A28&lt;=MAX(Alimentos!$A$2:$A$360),IF($A28&gt;=1,VLOOKUP($A28,Alimentos!$A$2:Alimentos!$K$360,11)*C28/100," ")," ")</f>
        <v> </v>
      </c>
    </row>
    <row r="29" spans="1:12" ht="12.75">
      <c r="A29" s="29">
        <v>0</v>
      </c>
      <c r="B29" s="60" t="str">
        <f>IF($A29&lt;=MAX(Alimentos!$A$2:$A$360),IF($A29&gt;=1,VLOOKUP($A29,Alimentos!$A$2:Alimentos!$K$360,2)," ")," ")</f>
        <v> </v>
      </c>
      <c r="C29" s="51">
        <v>0</v>
      </c>
      <c r="D29" s="47" t="str">
        <f>IF($A29&lt;=MAX(Alimentos!$A$2:$A$360),IF($A29&gt;=1,VLOOKUP($A29,Alimentos!$A$2:Alimentos!$K$360,3)*C29/100," ")," ")</f>
        <v> </v>
      </c>
      <c r="E29" s="61" t="str">
        <f>IF($A29&lt;=MAX(Alimentos!$A$2:$A$360),IF($A29&gt;=1,VLOOKUP($A29,Alimentos!$A$2:Alimentos!$K$360,4)*C29/100," ")," ")</f>
        <v> </v>
      </c>
      <c r="F29" s="61" t="str">
        <f>IF($A29&lt;=MAX(Alimentos!$A$2:$A$360),IF($A29&gt;=1,VLOOKUP($A29,Alimentos!$A$2:Alimentos!$K$360,5)*C29/100," ")," ")</f>
        <v> </v>
      </c>
      <c r="G29" s="61" t="str">
        <f>IF($A29&lt;=MAX(Alimentos!$A$2:$A$360),IF($A29&gt;=1,VLOOKUP($A29,Alimentos!$A$2:Alimentos!$K$360,6)*C29/100," ")," ")</f>
        <v> </v>
      </c>
      <c r="H29" s="61" t="str">
        <f>IF($A29&lt;=MAX(Alimentos!$A$2:$A$360),IF($A29&gt;=1,VLOOKUP($A29,Alimentos!$A$2:Alimentos!$K$360,7)*C29/100," ")," ")</f>
        <v> </v>
      </c>
      <c r="I29" s="62" t="str">
        <f>IF($A29&lt;=MAX(Alimentos!$A$2:$A$360),IF($A29&gt;=1,VLOOKUP($A29,Alimentos!$A$2:Alimentos!$K$360,8)*C29/100," ")," ")</f>
        <v> </v>
      </c>
      <c r="J29" s="63" t="str">
        <f>IF($A29&lt;=MAX(Alimentos!$A$2:$A$360),IF($A29&gt;=1,VLOOKUP($A29,Alimentos!$A$2:Alimentos!$K$360,9)*C29/100," ")," ")</f>
        <v> </v>
      </c>
      <c r="K29" s="63" t="str">
        <f>IF($A29&lt;=MAX(Alimentos!$A$2:$A$360),IF($A29&gt;=1,VLOOKUP($A29,Alimentos!$A$2:Alimentos!$K$360,10)*C29/100," ")," ")</f>
        <v> </v>
      </c>
      <c r="L29" s="63" t="str">
        <f>IF($A29&lt;=MAX(Alimentos!$A$2:$A$360),IF($A29&gt;=1,VLOOKUP($A29,Alimentos!$A$2:Alimentos!$K$360,11)*C29/100," ")," ")</f>
        <v> </v>
      </c>
    </row>
  </sheetData>
  <sheetProtection/>
  <dataValidations count="2">
    <dataValidation type="whole" allowBlank="1" showInputMessage="1" showErrorMessage="1" promptTitle="Código del Alimento" prompt="Mete el código del alimento o un cero si no es ninguno" errorTitle="Código no válido" error="Has metido un valor que no corresponde a ningún alimento y tampoco es cero!" sqref="A2:A29">
      <formula1>0</formula1>
      <formula2>360</formula2>
    </dataValidation>
    <dataValidation errorStyle="warning" type="whole" allowBlank="1" showInputMessage="1" showErrorMessage="1" promptTitle="Gramos Consumidos" errorTitle="¿Estás Seguro/a??" error="Me parece raro un consumo así,pero si es así tú mismo/a!!" sqref="C2:C29">
      <formula1>1</formula1>
      <formula2>500</formula2>
    </dataValidation>
  </dataValidations>
  <printOptions/>
  <pageMargins left="0.75" right="0.75" top="1" bottom="1" header="0" footer="0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H38"/>
  <sheetViews>
    <sheetView tabSelected="1" zoomScalePageLayoutView="0" workbookViewId="0" topLeftCell="A1">
      <selection activeCell="B26" sqref="B26"/>
    </sheetView>
  </sheetViews>
  <sheetFormatPr defaultColWidth="11.421875" defaultRowHeight="12.75"/>
  <cols>
    <col min="1" max="1" width="36.7109375" style="0" customWidth="1"/>
    <col min="2" max="3" width="22.8515625" style="0" customWidth="1"/>
    <col min="4" max="4" width="23.00390625" style="0" customWidth="1"/>
    <col min="5" max="5" width="14.8515625" style="0" customWidth="1"/>
    <col min="7" max="7" width="21.7109375" style="0" customWidth="1"/>
  </cols>
  <sheetData>
    <row r="2" spans="1:3" ht="12.75">
      <c r="A2" s="66" t="s">
        <v>28</v>
      </c>
      <c r="B2" s="65">
        <v>78</v>
      </c>
      <c r="C2" s="11"/>
    </row>
    <row r="4" spans="1:5" ht="12.75">
      <c r="A4" s="9" t="s">
        <v>16</v>
      </c>
      <c r="B4" s="9" t="s">
        <v>27</v>
      </c>
      <c r="C4" s="9" t="s">
        <v>34</v>
      </c>
      <c r="D4" s="9" t="s">
        <v>29</v>
      </c>
      <c r="E4" s="9" t="s">
        <v>17</v>
      </c>
    </row>
    <row r="5" spans="1:5" ht="12.75">
      <c r="A5" s="12" t="s">
        <v>26</v>
      </c>
      <c r="B5" s="19">
        <v>0.0172</v>
      </c>
      <c r="C5" s="56">
        <v>0</v>
      </c>
      <c r="D5" s="57">
        <v>0</v>
      </c>
      <c r="E5" s="58">
        <f>$B$2*B5*(D5+C5*60)</f>
        <v>0</v>
      </c>
    </row>
    <row r="6" spans="1:5" ht="12.75">
      <c r="A6" s="12" t="s">
        <v>46</v>
      </c>
      <c r="B6" s="19">
        <v>0.0174</v>
      </c>
      <c r="C6" s="56">
        <v>0</v>
      </c>
      <c r="D6" s="57">
        <v>0</v>
      </c>
      <c r="E6" s="58">
        <f aca="true" t="shared" si="0" ref="E6:E38">$B$2*B6*(D6+C6*60)</f>
        <v>0</v>
      </c>
    </row>
    <row r="7" spans="1:5" ht="12.75">
      <c r="A7" s="13" t="s">
        <v>30</v>
      </c>
      <c r="B7" s="20">
        <v>0.0382</v>
      </c>
      <c r="C7" s="56">
        <v>0</v>
      </c>
      <c r="D7" s="57">
        <v>0</v>
      </c>
      <c r="E7" s="58">
        <f t="shared" si="0"/>
        <v>0</v>
      </c>
    </row>
    <row r="8" spans="1:5" ht="12.75">
      <c r="A8" s="13" t="s">
        <v>31</v>
      </c>
      <c r="B8" s="20">
        <v>0.0466</v>
      </c>
      <c r="C8" s="56">
        <v>0</v>
      </c>
      <c r="D8" s="57">
        <v>0</v>
      </c>
      <c r="E8" s="58">
        <f t="shared" si="0"/>
        <v>0</v>
      </c>
    </row>
    <row r="9" spans="1:8" ht="12.75">
      <c r="A9" s="13" t="s">
        <v>32</v>
      </c>
      <c r="B9" s="20">
        <v>0.0572</v>
      </c>
      <c r="C9" s="56">
        <v>0</v>
      </c>
      <c r="D9" s="57">
        <v>0</v>
      </c>
      <c r="E9" s="58">
        <f t="shared" si="0"/>
        <v>0</v>
      </c>
      <c r="G9" s="10" t="s">
        <v>335</v>
      </c>
      <c r="H9" s="45">
        <f>SUM(E5:E38)</f>
        <v>0</v>
      </c>
    </row>
    <row r="10" spans="1:5" ht="12.75">
      <c r="A10" s="14" t="s">
        <v>52</v>
      </c>
      <c r="B10" s="21">
        <v>0.0204</v>
      </c>
      <c r="C10" s="56">
        <v>0</v>
      </c>
      <c r="D10" s="57">
        <v>0</v>
      </c>
      <c r="E10" s="58">
        <f t="shared" si="0"/>
        <v>0</v>
      </c>
    </row>
    <row r="11" spans="1:5" ht="12.75">
      <c r="A11" s="15" t="s">
        <v>33</v>
      </c>
      <c r="B11" s="22">
        <v>0.0245</v>
      </c>
      <c r="C11" s="56">
        <v>0</v>
      </c>
      <c r="D11" s="57">
        <v>0</v>
      </c>
      <c r="E11" s="58">
        <f t="shared" si="0"/>
        <v>0</v>
      </c>
    </row>
    <row r="12" spans="1:5" ht="12.75">
      <c r="A12" s="15" t="s">
        <v>53</v>
      </c>
      <c r="B12" s="22">
        <v>0.021</v>
      </c>
      <c r="C12" s="56">
        <v>0</v>
      </c>
      <c r="D12" s="57">
        <v>0</v>
      </c>
      <c r="E12" s="58">
        <f t="shared" si="0"/>
        <v>0</v>
      </c>
    </row>
    <row r="13" spans="1:5" ht="12.75">
      <c r="A13" s="15" t="s">
        <v>35</v>
      </c>
      <c r="B13" s="22">
        <v>0.0176</v>
      </c>
      <c r="C13" s="56">
        <v>0</v>
      </c>
      <c r="D13" s="57">
        <v>0</v>
      </c>
      <c r="E13" s="58">
        <f t="shared" si="0"/>
        <v>0</v>
      </c>
    </row>
    <row r="14" spans="1:5" ht="12.75">
      <c r="A14" s="15" t="s">
        <v>36</v>
      </c>
      <c r="B14" s="22">
        <v>0.0176</v>
      </c>
      <c r="C14" s="56">
        <v>0</v>
      </c>
      <c r="D14" s="57">
        <v>0</v>
      </c>
      <c r="E14" s="58">
        <f t="shared" si="0"/>
        <v>0</v>
      </c>
    </row>
    <row r="15" spans="1:5" ht="12.75">
      <c r="A15" s="15" t="s">
        <v>37</v>
      </c>
      <c r="B15" s="22">
        <v>0.0268</v>
      </c>
      <c r="C15" s="56">
        <v>0</v>
      </c>
      <c r="D15" s="57">
        <v>0</v>
      </c>
      <c r="E15" s="58">
        <f t="shared" si="0"/>
        <v>0</v>
      </c>
    </row>
    <row r="16" spans="1:5" ht="12.75">
      <c r="A16" s="14" t="s">
        <v>54</v>
      </c>
      <c r="B16" s="21">
        <v>0.0206</v>
      </c>
      <c r="C16" s="56">
        <v>0</v>
      </c>
      <c r="D16" s="57">
        <v>0</v>
      </c>
      <c r="E16" s="58">
        <f t="shared" si="0"/>
        <v>0</v>
      </c>
    </row>
    <row r="17" spans="1:5" ht="12.75">
      <c r="A17" s="14" t="s">
        <v>55</v>
      </c>
      <c r="B17" s="21">
        <v>0.0356</v>
      </c>
      <c r="C17" s="56">
        <v>0</v>
      </c>
      <c r="D17" s="57">
        <v>0</v>
      </c>
      <c r="E17" s="58">
        <f t="shared" si="0"/>
        <v>0</v>
      </c>
    </row>
    <row r="18" spans="1:5" ht="12.75">
      <c r="A18" s="14" t="s">
        <v>43</v>
      </c>
      <c r="B18" s="21">
        <v>0.0627</v>
      </c>
      <c r="C18" s="56">
        <v>0</v>
      </c>
      <c r="D18" s="57">
        <v>0</v>
      </c>
      <c r="E18" s="58">
        <f t="shared" si="0"/>
        <v>0</v>
      </c>
    </row>
    <row r="19" spans="1:5" ht="12.75">
      <c r="A19" s="14" t="s">
        <v>44</v>
      </c>
      <c r="B19" s="21">
        <v>0.0665</v>
      </c>
      <c r="C19" s="56">
        <v>0</v>
      </c>
      <c r="D19" s="57">
        <v>0</v>
      </c>
      <c r="E19" s="58">
        <f t="shared" si="0"/>
        <v>0</v>
      </c>
    </row>
    <row r="20" spans="1:5" ht="12.75">
      <c r="A20" s="14" t="s">
        <v>56</v>
      </c>
      <c r="B20" s="21">
        <v>0.0535</v>
      </c>
      <c r="C20" s="56">
        <v>0</v>
      </c>
      <c r="D20" s="57">
        <v>0</v>
      </c>
      <c r="E20" s="58">
        <f t="shared" si="0"/>
        <v>0</v>
      </c>
    </row>
    <row r="21" spans="1:5" ht="12.75">
      <c r="A21" s="14" t="s">
        <v>39</v>
      </c>
      <c r="B21" s="21">
        <v>0.0976</v>
      </c>
      <c r="C21" s="56">
        <v>0</v>
      </c>
      <c r="D21" s="57">
        <v>0</v>
      </c>
      <c r="E21" s="58">
        <f t="shared" si="0"/>
        <v>0</v>
      </c>
    </row>
    <row r="22" spans="1:5" ht="12.75">
      <c r="A22" s="14" t="s">
        <v>40</v>
      </c>
      <c r="B22" s="21">
        <v>0.254</v>
      </c>
      <c r="C22" s="56">
        <v>0</v>
      </c>
      <c r="D22" s="57">
        <v>0</v>
      </c>
      <c r="E22" s="58">
        <f t="shared" si="0"/>
        <v>0</v>
      </c>
    </row>
    <row r="23" spans="1:5" ht="12.75">
      <c r="A23" s="16" t="s">
        <v>38</v>
      </c>
      <c r="B23" s="23">
        <v>0.0513</v>
      </c>
      <c r="C23" s="56">
        <v>0</v>
      </c>
      <c r="D23" s="57">
        <v>0</v>
      </c>
      <c r="E23" s="58">
        <f t="shared" si="0"/>
        <v>0</v>
      </c>
    </row>
    <row r="24" spans="1:5" ht="12.75">
      <c r="A24" s="16" t="s">
        <v>57</v>
      </c>
      <c r="B24" s="23">
        <v>0.069</v>
      </c>
      <c r="C24" s="56">
        <v>0</v>
      </c>
      <c r="D24" s="57">
        <v>0</v>
      </c>
      <c r="E24" s="58">
        <f t="shared" si="0"/>
        <v>0</v>
      </c>
    </row>
    <row r="25" spans="1:5" ht="12.75">
      <c r="A25" s="16" t="s">
        <v>58</v>
      </c>
      <c r="B25" s="23">
        <v>0.0733</v>
      </c>
      <c r="C25" s="56">
        <v>0</v>
      </c>
      <c r="D25" s="57">
        <v>0</v>
      </c>
      <c r="E25" s="58">
        <f t="shared" si="0"/>
        <v>0</v>
      </c>
    </row>
    <row r="26" spans="1:5" ht="12.75">
      <c r="A26" s="16" t="s">
        <v>62</v>
      </c>
      <c r="B26" s="23">
        <v>0.0969</v>
      </c>
      <c r="C26" s="56">
        <v>0</v>
      </c>
      <c r="D26" s="57">
        <v>0</v>
      </c>
      <c r="E26" s="58">
        <f t="shared" si="0"/>
        <v>0</v>
      </c>
    </row>
    <row r="27" spans="1:5" ht="12.75">
      <c r="A27" s="16" t="s">
        <v>61</v>
      </c>
      <c r="B27" s="23">
        <v>0.1212</v>
      </c>
      <c r="C27" s="56">
        <v>0</v>
      </c>
      <c r="D27" s="57">
        <v>0</v>
      </c>
      <c r="E27" s="58">
        <f t="shared" si="0"/>
        <v>0</v>
      </c>
    </row>
    <row r="28" spans="1:5" ht="12.75">
      <c r="A28" s="16" t="s">
        <v>60</v>
      </c>
      <c r="B28" s="23">
        <v>0.1382</v>
      </c>
      <c r="C28" s="56">
        <v>0</v>
      </c>
      <c r="D28" s="57">
        <v>0</v>
      </c>
      <c r="E28" s="58">
        <f t="shared" si="0"/>
        <v>0</v>
      </c>
    </row>
    <row r="29" spans="1:5" ht="12.75">
      <c r="A29" s="16" t="s">
        <v>59</v>
      </c>
      <c r="B29" s="23">
        <v>0.1667</v>
      </c>
      <c r="C29" s="56">
        <v>0</v>
      </c>
      <c r="D29" s="57">
        <v>0</v>
      </c>
      <c r="E29" s="58">
        <f t="shared" si="0"/>
        <v>0</v>
      </c>
    </row>
    <row r="30" spans="1:5" ht="12.75">
      <c r="A30" s="17" t="s">
        <v>47</v>
      </c>
      <c r="B30" s="24">
        <v>0.2652</v>
      </c>
      <c r="C30" s="56">
        <v>0</v>
      </c>
      <c r="D30" s="57">
        <v>0</v>
      </c>
      <c r="E30" s="58">
        <f t="shared" si="0"/>
        <v>0</v>
      </c>
    </row>
    <row r="31" spans="1:5" ht="12.75">
      <c r="A31" s="17" t="s">
        <v>48</v>
      </c>
      <c r="B31" s="24">
        <v>0.2803</v>
      </c>
      <c r="C31" s="56">
        <v>0</v>
      </c>
      <c r="D31" s="57">
        <v>0</v>
      </c>
      <c r="E31" s="58">
        <f t="shared" si="0"/>
        <v>0</v>
      </c>
    </row>
    <row r="32" spans="1:5" ht="12.75">
      <c r="A32" s="17" t="s">
        <v>49</v>
      </c>
      <c r="B32" s="24">
        <v>0.2045</v>
      </c>
      <c r="C32" s="56">
        <v>0</v>
      </c>
      <c r="D32" s="57">
        <v>0</v>
      </c>
      <c r="E32" s="58">
        <f t="shared" si="0"/>
        <v>0</v>
      </c>
    </row>
    <row r="33" spans="1:5" ht="12.75">
      <c r="A33" s="17" t="s">
        <v>50</v>
      </c>
      <c r="B33" s="24">
        <v>0.2273</v>
      </c>
      <c r="C33" s="56">
        <v>0</v>
      </c>
      <c r="D33" s="57">
        <v>0</v>
      </c>
      <c r="E33" s="58">
        <f t="shared" si="0"/>
        <v>0</v>
      </c>
    </row>
    <row r="34" spans="1:5" ht="12.75">
      <c r="A34" s="17" t="s">
        <v>51</v>
      </c>
      <c r="B34" s="24">
        <v>0.2879</v>
      </c>
      <c r="C34" s="56">
        <v>0</v>
      </c>
      <c r="D34" s="57">
        <v>0</v>
      </c>
      <c r="E34" s="58">
        <f t="shared" si="0"/>
        <v>0</v>
      </c>
    </row>
    <row r="35" spans="1:5" ht="12.75">
      <c r="A35" s="18" t="s">
        <v>63</v>
      </c>
      <c r="B35" s="25">
        <v>0.0734</v>
      </c>
      <c r="C35" s="56">
        <v>0</v>
      </c>
      <c r="D35" s="57">
        <v>0</v>
      </c>
      <c r="E35" s="58">
        <f t="shared" si="0"/>
        <v>0</v>
      </c>
    </row>
    <row r="36" spans="1:5" ht="12.75">
      <c r="A36" s="18" t="s">
        <v>45</v>
      </c>
      <c r="B36" s="25">
        <v>0.147</v>
      </c>
      <c r="C36" s="56">
        <v>0</v>
      </c>
      <c r="D36" s="57">
        <v>0</v>
      </c>
      <c r="E36" s="58">
        <f t="shared" si="0"/>
        <v>0</v>
      </c>
    </row>
    <row r="37" spans="1:5" ht="12.75">
      <c r="A37" s="18" t="s">
        <v>41</v>
      </c>
      <c r="B37" s="25">
        <v>0.0438</v>
      </c>
      <c r="C37" s="56">
        <v>0</v>
      </c>
      <c r="D37" s="57">
        <v>0</v>
      </c>
      <c r="E37" s="58">
        <f t="shared" si="0"/>
        <v>0</v>
      </c>
    </row>
    <row r="38" spans="1:5" ht="12.75">
      <c r="A38" s="18" t="s">
        <v>42</v>
      </c>
      <c r="B38" s="25">
        <v>0.0531</v>
      </c>
      <c r="C38" s="56">
        <v>0</v>
      </c>
      <c r="D38" s="57">
        <v>0</v>
      </c>
      <c r="E38" s="58">
        <f t="shared" si="0"/>
        <v>0</v>
      </c>
    </row>
  </sheetData>
  <sheetProtection/>
  <printOptions/>
  <pageMargins left="0.75" right="0.75" top="1" bottom="1" header="0" footer="0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3:K19"/>
  <sheetViews>
    <sheetView zoomScalePageLayoutView="0" workbookViewId="0" topLeftCell="A1">
      <selection activeCell="K5" sqref="K5"/>
    </sheetView>
  </sheetViews>
  <sheetFormatPr defaultColWidth="11.421875" defaultRowHeight="12.75"/>
  <cols>
    <col min="1" max="1" width="17.28125" style="0" customWidth="1"/>
    <col min="2" max="2" width="11.28125" style="0" customWidth="1"/>
    <col min="3" max="3" width="14.140625" style="0" customWidth="1"/>
    <col min="5" max="5" width="13.421875" style="0" customWidth="1"/>
    <col min="6" max="6" width="13.8515625" style="0" customWidth="1"/>
    <col min="7" max="7" width="14.28125" style="0" customWidth="1"/>
    <col min="8" max="8" width="15.140625" style="0" customWidth="1"/>
    <col min="9" max="9" width="22.421875" style="0" customWidth="1"/>
    <col min="10" max="10" width="17.421875" style="0" customWidth="1"/>
    <col min="11" max="11" width="19.8515625" style="0" customWidth="1"/>
  </cols>
  <sheetData>
    <row r="3" spans="1:10" ht="12.75">
      <c r="A3" s="6"/>
      <c r="B3" s="67" t="s">
        <v>12</v>
      </c>
      <c r="C3" s="67"/>
      <c r="D3" s="67"/>
      <c r="E3" s="67"/>
      <c r="F3" s="67"/>
      <c r="G3" s="67"/>
      <c r="H3" s="67"/>
      <c r="I3" s="67"/>
      <c r="J3" s="67"/>
    </row>
    <row r="4" spans="1:11" ht="12.75">
      <c r="A4" s="6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332</v>
      </c>
      <c r="I4" s="2" t="s">
        <v>333</v>
      </c>
      <c r="J4" s="2" t="s">
        <v>334</v>
      </c>
      <c r="K4" s="46" t="s">
        <v>330</v>
      </c>
    </row>
    <row r="5" spans="1:11" ht="12.75">
      <c r="A5" s="3" t="s">
        <v>13</v>
      </c>
      <c r="B5" s="50">
        <f>SUM(Mi_DIETA!D2:D91)</f>
        <v>0</v>
      </c>
      <c r="C5" s="54">
        <f>SUM(Mi_DIETA!E2:E91)</f>
        <v>0</v>
      </c>
      <c r="D5" s="54">
        <f>SUM(Mi_DIETA!F2:F91)</f>
        <v>0</v>
      </c>
      <c r="E5" s="54">
        <f>SUM(Mi_DIETA!G2:G91)</f>
        <v>0</v>
      </c>
      <c r="F5" s="54">
        <f>SUM(Mi_DIETA!H2:H91)</f>
        <v>0</v>
      </c>
      <c r="G5" s="55">
        <f>SUM(Mi_DIETA!I2:I91)</f>
        <v>0</v>
      </c>
      <c r="H5" s="54">
        <f>SUM(Mi_DIETA!J2:J91)</f>
        <v>0</v>
      </c>
      <c r="I5" s="54">
        <f>SUM(Mi_DIETA!K2:K91)</f>
        <v>0</v>
      </c>
      <c r="J5" s="54">
        <f>SUM(Mi_DIETA!L2:L91)</f>
        <v>0</v>
      </c>
      <c r="K5" s="50">
        <f>GastoENERG!$H$9</f>
        <v>0</v>
      </c>
    </row>
    <row r="6" spans="1:11" ht="12.75">
      <c r="A6" s="70" t="s">
        <v>331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2.75">
      <c r="A7" s="8" t="s">
        <v>18</v>
      </c>
      <c r="B7" s="52">
        <v>0</v>
      </c>
      <c r="C7" s="51">
        <v>0</v>
      </c>
      <c r="D7" s="51">
        <v>0</v>
      </c>
      <c r="E7" s="51">
        <v>0</v>
      </c>
      <c r="F7" s="51">
        <v>0</v>
      </c>
      <c r="G7" s="53">
        <v>0</v>
      </c>
      <c r="H7" s="51">
        <v>0</v>
      </c>
      <c r="I7" s="51">
        <v>0</v>
      </c>
      <c r="J7" s="51">
        <v>0</v>
      </c>
      <c r="K7" s="52">
        <v>0</v>
      </c>
    </row>
    <row r="8" spans="1:11" ht="12.75">
      <c r="A8" s="8" t="s">
        <v>19</v>
      </c>
      <c r="B8" s="52">
        <v>0</v>
      </c>
      <c r="C8" s="51">
        <v>0</v>
      </c>
      <c r="D8" s="51">
        <v>0</v>
      </c>
      <c r="E8" s="51">
        <v>0</v>
      </c>
      <c r="F8" s="51">
        <v>0</v>
      </c>
      <c r="G8" s="53">
        <v>0</v>
      </c>
      <c r="H8" s="51">
        <v>0</v>
      </c>
      <c r="I8" s="51">
        <v>0</v>
      </c>
      <c r="J8" s="51">
        <v>0</v>
      </c>
      <c r="K8" s="52">
        <v>0</v>
      </c>
    </row>
    <row r="9" spans="1:11" ht="12.75">
      <c r="A9" s="8" t="s">
        <v>20</v>
      </c>
      <c r="B9" s="52">
        <v>0</v>
      </c>
      <c r="C9" s="51">
        <v>0</v>
      </c>
      <c r="D9" s="51">
        <v>0</v>
      </c>
      <c r="E9" s="51">
        <v>0</v>
      </c>
      <c r="F9" s="51">
        <v>0</v>
      </c>
      <c r="G9" s="53">
        <v>0</v>
      </c>
      <c r="H9" s="51">
        <v>0</v>
      </c>
      <c r="I9" s="51">
        <v>0</v>
      </c>
      <c r="J9" s="51">
        <v>0</v>
      </c>
      <c r="K9" s="52">
        <v>0</v>
      </c>
    </row>
    <row r="10" spans="1:11" ht="12.75">
      <c r="A10" s="8" t="s">
        <v>21</v>
      </c>
      <c r="B10" s="52">
        <v>0</v>
      </c>
      <c r="C10" s="51">
        <v>0</v>
      </c>
      <c r="D10" s="51">
        <v>0</v>
      </c>
      <c r="E10" s="51">
        <v>0</v>
      </c>
      <c r="F10" s="51">
        <v>0</v>
      </c>
      <c r="G10" s="53">
        <v>0</v>
      </c>
      <c r="H10" s="51">
        <v>0</v>
      </c>
      <c r="I10" s="51">
        <v>0</v>
      </c>
      <c r="J10" s="51">
        <v>0</v>
      </c>
      <c r="K10" s="52">
        <v>0</v>
      </c>
    </row>
    <row r="11" spans="1:11" ht="12.75">
      <c r="A11" s="8" t="s">
        <v>22</v>
      </c>
      <c r="B11" s="52">
        <v>0</v>
      </c>
      <c r="C11" s="51">
        <v>0</v>
      </c>
      <c r="D11" s="51">
        <v>0</v>
      </c>
      <c r="E11" s="51">
        <v>0</v>
      </c>
      <c r="F11" s="51">
        <v>0</v>
      </c>
      <c r="G11" s="53">
        <v>0</v>
      </c>
      <c r="H11" s="51">
        <v>0</v>
      </c>
      <c r="I11" s="51">
        <v>0</v>
      </c>
      <c r="J11" s="51">
        <v>0</v>
      </c>
      <c r="K11" s="52">
        <v>0</v>
      </c>
    </row>
    <row r="12" spans="1:11" ht="12.75">
      <c r="A12" s="8" t="s">
        <v>23</v>
      </c>
      <c r="B12" s="52">
        <v>0</v>
      </c>
      <c r="C12" s="51">
        <v>0</v>
      </c>
      <c r="D12" s="51">
        <v>0</v>
      </c>
      <c r="E12" s="51">
        <v>0</v>
      </c>
      <c r="F12" s="51">
        <v>0</v>
      </c>
      <c r="G12" s="53">
        <v>0</v>
      </c>
      <c r="H12" s="51">
        <v>0</v>
      </c>
      <c r="I12" s="51">
        <v>0</v>
      </c>
      <c r="J12" s="51">
        <v>0</v>
      </c>
      <c r="K12" s="52">
        <v>0</v>
      </c>
    </row>
    <row r="13" spans="1:11" ht="12.75">
      <c r="A13" s="8" t="s">
        <v>24</v>
      </c>
      <c r="B13" s="52">
        <v>0</v>
      </c>
      <c r="C13" s="51">
        <v>0</v>
      </c>
      <c r="D13" s="51">
        <v>0</v>
      </c>
      <c r="E13" s="51">
        <v>0</v>
      </c>
      <c r="F13" s="51">
        <v>0</v>
      </c>
      <c r="G13" s="53">
        <v>0</v>
      </c>
      <c r="H13" s="51">
        <v>0</v>
      </c>
      <c r="I13" s="51">
        <v>0</v>
      </c>
      <c r="J13" s="51">
        <v>0</v>
      </c>
      <c r="K13" s="52">
        <v>0</v>
      </c>
    </row>
    <row r="14" spans="1:10" ht="12.75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spans="1:11" ht="12.75">
      <c r="A15" s="7" t="s">
        <v>327</v>
      </c>
      <c r="B15" s="48">
        <f>SUM(B7:B13)</f>
        <v>0</v>
      </c>
      <c r="C15" s="37">
        <f aca="true" t="shared" si="0" ref="C15:J15">SUM(C7:C13)</f>
        <v>0</v>
      </c>
      <c r="D15" s="37">
        <f t="shared" si="0"/>
        <v>0</v>
      </c>
      <c r="E15" s="37">
        <f t="shared" si="0"/>
        <v>0</v>
      </c>
      <c r="F15" s="37">
        <f t="shared" si="0"/>
        <v>0</v>
      </c>
      <c r="G15" s="38">
        <f t="shared" si="0"/>
        <v>0</v>
      </c>
      <c r="H15" s="37">
        <f t="shared" si="0"/>
        <v>0</v>
      </c>
      <c r="I15" s="37">
        <f t="shared" si="0"/>
        <v>0</v>
      </c>
      <c r="J15" s="37">
        <f t="shared" si="0"/>
        <v>0</v>
      </c>
      <c r="K15" s="59">
        <f>SUM(K7:K13)</f>
        <v>0</v>
      </c>
    </row>
    <row r="16" spans="1:11" ht="12.75">
      <c r="A16" s="7" t="s">
        <v>328</v>
      </c>
      <c r="B16" s="49">
        <f>B15/7</f>
        <v>0</v>
      </c>
      <c r="C16" s="39" t="e">
        <f>C15*100/($C$15+$D$15+$E$15)</f>
        <v>#DIV/0!</v>
      </c>
      <c r="D16" s="39" t="e">
        <f>D15*100/($C$15+$D$15+$E$15)</f>
        <v>#DIV/0!</v>
      </c>
      <c r="E16" s="39" t="e">
        <f>E15*100/($C$15+$D$15+$E$15)</f>
        <v>#DIV/0!</v>
      </c>
      <c r="F16" s="37">
        <f>F15/7</f>
        <v>0</v>
      </c>
      <c r="G16" s="38">
        <f>G15/7</f>
        <v>0</v>
      </c>
      <c r="H16" s="39" t="e">
        <f>H15*100/($H$15+$I$15+$J$15)</f>
        <v>#DIV/0!</v>
      </c>
      <c r="I16" s="39" t="e">
        <f>I15*100/($H$15+$I$15+$J$15)</f>
        <v>#DIV/0!</v>
      </c>
      <c r="J16" s="39" t="e">
        <f>J15*100/($H$15+$I$15+$J$15)</f>
        <v>#DIV/0!</v>
      </c>
      <c r="K16" s="59">
        <f>K15/7</f>
        <v>0</v>
      </c>
    </row>
    <row r="17" spans="1:11" ht="12.75">
      <c r="A17" s="4" t="s">
        <v>14</v>
      </c>
      <c r="B17" s="40"/>
      <c r="C17" s="41">
        <v>15</v>
      </c>
      <c r="D17" s="41">
        <v>30</v>
      </c>
      <c r="E17" s="42">
        <v>55</v>
      </c>
      <c r="F17" s="43" t="s">
        <v>326</v>
      </c>
      <c r="G17" s="44">
        <v>300</v>
      </c>
      <c r="H17" s="42">
        <v>17</v>
      </c>
      <c r="I17" s="42">
        <v>50</v>
      </c>
      <c r="J17" s="42">
        <v>33</v>
      </c>
      <c r="K17" s="64">
        <f>B16+300</f>
        <v>300</v>
      </c>
    </row>
    <row r="19" spans="2:9" ht="12.75">
      <c r="B19" s="68" t="s">
        <v>25</v>
      </c>
      <c r="C19" s="68"/>
      <c r="D19" s="68"/>
      <c r="H19" s="69" t="s">
        <v>329</v>
      </c>
      <c r="I19" s="69"/>
    </row>
  </sheetData>
  <sheetProtection/>
  <mergeCells count="4">
    <mergeCell ref="B3:J3"/>
    <mergeCell ref="B19:D19"/>
    <mergeCell ref="H19:I19"/>
    <mergeCell ref="A6:K6"/>
  </mergeCells>
  <conditionalFormatting sqref="H16:J16">
    <cfRule type="cellIs" priority="1" dxfId="2" operator="lessThan" stopIfTrue="1">
      <formula>$H$17</formula>
    </cfRule>
    <cfRule type="cellIs" priority="2" dxfId="1" operator="between" stopIfTrue="1">
      <formula>$H$17</formula>
      <formula>23</formula>
    </cfRule>
    <cfRule type="cellIs" priority="3" dxfId="0" operator="greaterThanOrEqual" stopIfTrue="1">
      <formula>23</formula>
    </cfRule>
  </conditionalFormatting>
  <conditionalFormatting sqref="C16">
    <cfRule type="cellIs" priority="4" dxfId="0" operator="greaterThan" stopIfTrue="1">
      <formula>$C$17</formula>
    </cfRule>
    <cfRule type="cellIs" priority="5" dxfId="1" operator="lessThan" stopIfTrue="1">
      <formula>10</formula>
    </cfRule>
    <cfRule type="cellIs" priority="6" dxfId="2" operator="between" stopIfTrue="1">
      <formula>10</formula>
      <formula>$C$17</formula>
    </cfRule>
  </conditionalFormatting>
  <conditionalFormatting sqref="D16">
    <cfRule type="cellIs" priority="7" dxfId="0" operator="greaterThan" stopIfTrue="1">
      <formula>$D$17</formula>
    </cfRule>
    <cfRule type="cellIs" priority="8" dxfId="1" operator="lessThan" stopIfTrue="1">
      <formula>25</formula>
    </cfRule>
    <cfRule type="cellIs" priority="9" dxfId="12" operator="between" stopIfTrue="1">
      <formula>25</formula>
      <formula>$D$17</formula>
    </cfRule>
  </conditionalFormatting>
  <conditionalFormatting sqref="E16">
    <cfRule type="cellIs" priority="10" dxfId="2" operator="between" stopIfTrue="1">
      <formula>50</formula>
      <formula>60</formula>
    </cfRule>
    <cfRule type="cellIs" priority="11" dxfId="0" operator="lessThan" stopIfTrue="1">
      <formula>50</formula>
    </cfRule>
    <cfRule type="cellIs" priority="12" dxfId="0" operator="greaterThan" stopIfTrue="1">
      <formula>60</formula>
    </cfRule>
  </conditionalFormatting>
  <conditionalFormatting sqref="G16">
    <cfRule type="cellIs" priority="13" dxfId="1" operator="between" stopIfTrue="1">
      <formula>250</formula>
      <formula>300</formula>
    </cfRule>
    <cfRule type="cellIs" priority="14" dxfId="0" operator="greaterThan" stopIfTrue="1">
      <formula>$G$17</formula>
    </cfRule>
    <cfRule type="cellIs" priority="15" dxfId="2" operator="lessThan" stopIfTrue="1">
      <formula>250</formula>
    </cfRule>
  </conditionalFormatting>
  <conditionalFormatting sqref="F16">
    <cfRule type="cellIs" priority="16" dxfId="2" operator="between" stopIfTrue="1">
      <formula>15</formula>
      <formula>20</formula>
    </cfRule>
    <cfRule type="cellIs" priority="17" dxfId="0" operator="lessThan" stopIfTrue="1">
      <formula>15</formula>
    </cfRule>
    <cfRule type="cellIs" priority="18" dxfId="1" operator="greaterThan" stopIfTrue="1">
      <formula>25</formula>
    </cfRule>
  </conditionalFormatting>
  <conditionalFormatting sqref="K15:K16">
    <cfRule type="cellIs" priority="19" dxfId="2" operator="between" stopIfTrue="1">
      <formula>$B$15+300</formula>
      <formula>4000</formula>
    </cfRule>
    <cfRule type="cellIs" priority="20" dxfId="1" operator="between" stopIfTrue="1">
      <formula>$B$15</formula>
      <formula>$B$15+300</formula>
    </cfRule>
    <cfRule type="cellIs" priority="21" dxfId="0" operator="lessThanOrEqual" stopIfTrue="1">
      <formula>$B$15</formula>
    </cfRule>
  </conditionalFormatting>
  <dataValidations count="1">
    <dataValidation errorStyle="warning" type="decimal" allowBlank="1" showInputMessage="1" showErrorMessage="1" promptTitle="GASTO ENERGÉTICO DIARIO" prompt="Introduce manulamente el valor que te ha salido arriba  en la casilla  color&quot;FUCSIA&quot; K5. (una vez que hayas insertado tu actividad de hoy en la hoja de gasto energético!!)" errorTitle="Valor no válido" error="¿Has copiado el valor de arriba?Te parece razonable?" sqref="K7:K13">
      <formula1>1000</formula1>
      <formula2>4000</formula2>
    </dataValidation>
  </dataValidations>
  <printOptions/>
  <pageMargins left="0.75" right="0.75" top="1" bottom="1" header="0" footer="0"/>
  <pageSetup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K261"/>
  <sheetViews>
    <sheetView zoomScalePageLayoutView="0" workbookViewId="0" topLeftCell="A1">
      <selection activeCell="B1" sqref="B1:B16384"/>
    </sheetView>
  </sheetViews>
  <sheetFormatPr defaultColWidth="11.421875" defaultRowHeight="12.75"/>
  <cols>
    <col min="2" max="2" width="30.7109375" style="0" bestFit="1" customWidth="1"/>
    <col min="3" max="3" width="17.28125" style="0" customWidth="1"/>
    <col min="4" max="4" width="13.28125" style="0" customWidth="1"/>
    <col min="6" max="6" width="14.57421875" style="0" customWidth="1"/>
    <col min="8" max="8" width="15.00390625" style="0" customWidth="1"/>
    <col min="9" max="9" width="15.28125" style="0" customWidth="1"/>
    <col min="10" max="10" width="22.8515625" style="0" customWidth="1"/>
    <col min="11" max="11" width="18.57421875" style="0" customWidth="1"/>
  </cols>
  <sheetData>
    <row r="1" spans="1:11" ht="12.75">
      <c r="A1" s="26" t="s">
        <v>0</v>
      </c>
      <c r="B1" s="26" t="s">
        <v>10</v>
      </c>
      <c r="C1" s="26" t="s">
        <v>325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  <c r="K1" s="26" t="s">
        <v>9</v>
      </c>
    </row>
    <row r="2" spans="1:11" ht="12.75">
      <c r="A2" s="27">
        <v>1</v>
      </c>
      <c r="B2" s="27" t="s">
        <v>11</v>
      </c>
      <c r="C2" s="27">
        <v>362</v>
      </c>
      <c r="D2" s="27">
        <v>7</v>
      </c>
      <c r="E2" s="27">
        <v>0.9</v>
      </c>
      <c r="F2" s="27">
        <v>86</v>
      </c>
      <c r="G2" s="27">
        <v>0.2</v>
      </c>
      <c r="H2" s="27">
        <v>0</v>
      </c>
      <c r="I2" s="27">
        <v>0.213</v>
      </c>
      <c r="J2" s="27">
        <v>0.227</v>
      </c>
      <c r="K2" s="27">
        <v>0.323</v>
      </c>
    </row>
    <row r="3" spans="1:11" ht="12.75">
      <c r="A3" s="27">
        <v>2</v>
      </c>
      <c r="B3" s="27" t="s">
        <v>64</v>
      </c>
      <c r="C3" s="27">
        <v>381</v>
      </c>
      <c r="D3" s="27">
        <v>7.3</v>
      </c>
      <c r="E3" s="27">
        <v>18.3</v>
      </c>
      <c r="F3" s="27">
        <v>50</v>
      </c>
      <c r="G3" s="27">
        <v>2.1</v>
      </c>
      <c r="H3" s="27">
        <v>0</v>
      </c>
      <c r="I3" s="27">
        <v>4.9</v>
      </c>
      <c r="J3" s="27">
        <v>10.8</v>
      </c>
      <c r="K3" s="27">
        <v>0.98</v>
      </c>
    </row>
    <row r="4" spans="1:11" ht="12.75">
      <c r="A4" s="27">
        <v>3</v>
      </c>
      <c r="B4" s="27" t="s">
        <v>65</v>
      </c>
      <c r="C4" s="27">
        <v>368</v>
      </c>
      <c r="D4" s="27">
        <v>8.6</v>
      </c>
      <c r="E4" s="27">
        <v>1.6</v>
      </c>
      <c r="F4" s="27">
        <v>85.1</v>
      </c>
      <c r="G4" s="27">
        <v>11</v>
      </c>
      <c r="H4" s="27">
        <v>0</v>
      </c>
      <c r="I4" s="27">
        <v>0.183</v>
      </c>
      <c r="J4" s="27">
        <v>0.328</v>
      </c>
      <c r="K4" s="27">
        <v>0.55</v>
      </c>
    </row>
    <row r="5" spans="1:11" ht="12.75">
      <c r="A5" s="27">
        <v>4</v>
      </c>
      <c r="B5" s="27" t="s">
        <v>66</v>
      </c>
      <c r="C5" s="27">
        <v>273</v>
      </c>
      <c r="D5" s="27">
        <v>15.1</v>
      </c>
      <c r="E5" s="27">
        <v>5.7</v>
      </c>
      <c r="F5" s="27">
        <v>43</v>
      </c>
      <c r="G5" s="27">
        <v>26.7</v>
      </c>
      <c r="H5" s="27">
        <v>0</v>
      </c>
      <c r="I5" s="27">
        <v>0.944</v>
      </c>
      <c r="J5" s="27">
        <v>0.757</v>
      </c>
      <c r="K5" s="27">
        <v>2.977</v>
      </c>
    </row>
    <row r="6" spans="1:11" ht="12.75">
      <c r="A6" s="27">
        <v>5</v>
      </c>
      <c r="B6" s="27" t="s">
        <v>67</v>
      </c>
      <c r="C6" s="27">
        <v>436</v>
      </c>
      <c r="D6" s="27">
        <v>7</v>
      </c>
      <c r="E6" s="27">
        <v>14</v>
      </c>
      <c r="F6" s="27">
        <v>74</v>
      </c>
      <c r="G6" s="27">
        <v>5</v>
      </c>
      <c r="H6" s="27">
        <v>0</v>
      </c>
      <c r="I6" s="27">
        <v>6.73</v>
      </c>
      <c r="J6" s="27">
        <v>5.18</v>
      </c>
      <c r="K6" s="27">
        <v>1.45</v>
      </c>
    </row>
    <row r="7" spans="1:11" ht="12.75">
      <c r="A7" s="27">
        <v>6</v>
      </c>
      <c r="B7" s="27" t="s">
        <v>68</v>
      </c>
      <c r="C7" s="27">
        <v>344</v>
      </c>
      <c r="D7" s="27">
        <v>8.7</v>
      </c>
      <c r="E7" s="27">
        <v>2.7</v>
      </c>
      <c r="F7" s="27">
        <v>76</v>
      </c>
      <c r="G7" s="27">
        <v>3</v>
      </c>
      <c r="H7" s="27">
        <v>0</v>
      </c>
      <c r="I7" s="27">
        <v>0.311</v>
      </c>
      <c r="J7" s="27">
        <v>0.556</v>
      </c>
      <c r="K7" s="27">
        <v>0.933</v>
      </c>
    </row>
    <row r="8" spans="1:11" ht="12.75">
      <c r="A8" s="27">
        <v>7</v>
      </c>
      <c r="B8" s="27" t="s">
        <v>69</v>
      </c>
      <c r="C8" s="27">
        <v>348</v>
      </c>
      <c r="D8" s="27">
        <v>9.3</v>
      </c>
      <c r="E8" s="27">
        <v>1.2</v>
      </c>
      <c r="F8" s="27">
        <v>80</v>
      </c>
      <c r="G8" s="27">
        <v>3.4</v>
      </c>
      <c r="H8" s="27">
        <v>0</v>
      </c>
      <c r="I8" s="27">
        <v>0.162</v>
      </c>
      <c r="J8" s="27">
        <v>0.13</v>
      </c>
      <c r="K8" s="27">
        <v>0.512</v>
      </c>
    </row>
    <row r="9" spans="1:11" ht="12.75">
      <c r="A9" s="27">
        <v>8</v>
      </c>
      <c r="B9" s="27" t="s">
        <v>70</v>
      </c>
      <c r="C9" s="27">
        <v>258</v>
      </c>
      <c r="D9" s="27">
        <v>7.8</v>
      </c>
      <c r="E9" s="27">
        <v>1</v>
      </c>
      <c r="F9" s="27">
        <v>58</v>
      </c>
      <c r="G9" s="27">
        <v>2.2</v>
      </c>
      <c r="H9" s="27">
        <v>0</v>
      </c>
      <c r="I9" s="27">
        <v>0.203</v>
      </c>
      <c r="J9" s="27">
        <v>0.125</v>
      </c>
      <c r="K9" s="27">
        <v>0.326</v>
      </c>
    </row>
    <row r="10" spans="1:11" ht="12.75">
      <c r="A10" s="27">
        <v>9</v>
      </c>
      <c r="B10" s="27" t="s">
        <v>71</v>
      </c>
      <c r="C10" s="27">
        <v>183</v>
      </c>
      <c r="D10" s="27">
        <v>8</v>
      </c>
      <c r="E10" s="27">
        <v>1.4</v>
      </c>
      <c r="F10" s="27">
        <v>49</v>
      </c>
      <c r="G10" s="27">
        <v>8.5</v>
      </c>
      <c r="H10" s="27">
        <v>0</v>
      </c>
      <c r="I10" s="27">
        <v>0.252</v>
      </c>
      <c r="J10" s="27">
        <v>0.189</v>
      </c>
      <c r="K10" s="27">
        <v>0.542</v>
      </c>
    </row>
    <row r="11" spans="1:11" ht="12.75">
      <c r="A11" s="27">
        <v>10</v>
      </c>
      <c r="B11" s="27" t="s">
        <v>72</v>
      </c>
      <c r="C11" s="27">
        <v>387</v>
      </c>
      <c r="D11" s="27">
        <v>9.9</v>
      </c>
      <c r="E11" s="27">
        <v>4.3</v>
      </c>
      <c r="F11" s="27">
        <v>75.6</v>
      </c>
      <c r="G11" s="27">
        <v>3.5</v>
      </c>
      <c r="H11" s="27">
        <v>0</v>
      </c>
      <c r="I11" s="27">
        <v>0.873</v>
      </c>
      <c r="J11" s="27">
        <v>0.538</v>
      </c>
      <c r="K11" s="27">
        <v>1.402</v>
      </c>
    </row>
    <row r="12" spans="1:11" ht="12.75">
      <c r="A12" s="27">
        <v>11</v>
      </c>
      <c r="B12" s="27" t="s">
        <v>73</v>
      </c>
      <c r="C12" s="27">
        <v>373</v>
      </c>
      <c r="D12" s="27">
        <v>12.9</v>
      </c>
      <c r="E12" s="27">
        <v>1.5</v>
      </c>
      <c r="F12" s="27">
        <v>82</v>
      </c>
      <c r="G12" s="27">
        <v>0</v>
      </c>
      <c r="H12" s="27">
        <v>0</v>
      </c>
      <c r="I12" s="27">
        <v>0.203</v>
      </c>
      <c r="J12" s="27">
        <v>0.163</v>
      </c>
      <c r="K12" s="27">
        <v>0.64</v>
      </c>
    </row>
    <row r="13" spans="1:11" ht="12.75">
      <c r="A13" s="35">
        <v>12</v>
      </c>
      <c r="B13" s="35" t="s">
        <v>74</v>
      </c>
      <c r="C13" s="35">
        <v>71</v>
      </c>
      <c r="D13" s="35">
        <v>3.7</v>
      </c>
      <c r="E13" s="35">
        <v>4.4</v>
      </c>
      <c r="F13" s="35">
        <v>4.5</v>
      </c>
      <c r="G13" s="35">
        <v>0</v>
      </c>
      <c r="H13" s="35">
        <v>0</v>
      </c>
      <c r="I13" s="35">
        <v>2.87</v>
      </c>
      <c r="J13" s="35">
        <v>1.18</v>
      </c>
      <c r="K13" s="35">
        <v>0.096</v>
      </c>
    </row>
    <row r="14" spans="1:11" ht="12.75">
      <c r="A14" s="35">
        <v>13</v>
      </c>
      <c r="B14" s="35" t="s">
        <v>75</v>
      </c>
      <c r="C14" s="35">
        <v>65</v>
      </c>
      <c r="D14" s="35">
        <v>3.3</v>
      </c>
      <c r="E14" s="35">
        <v>3.7</v>
      </c>
      <c r="F14" s="35">
        <v>5</v>
      </c>
      <c r="G14" s="35">
        <v>0</v>
      </c>
      <c r="H14" s="35">
        <v>14</v>
      </c>
      <c r="I14" s="35">
        <v>2.2</v>
      </c>
      <c r="J14" s="35">
        <v>1.17</v>
      </c>
      <c r="K14" s="35">
        <v>0.101</v>
      </c>
    </row>
    <row r="15" spans="1:11" ht="12.75">
      <c r="A15" s="35">
        <v>14</v>
      </c>
      <c r="B15" s="35" t="s">
        <v>76</v>
      </c>
      <c r="C15" s="35">
        <v>150</v>
      </c>
      <c r="D15" s="35">
        <v>8.2</v>
      </c>
      <c r="E15" s="35">
        <v>8.8</v>
      </c>
      <c r="F15" s="35">
        <v>10</v>
      </c>
      <c r="G15" s="35">
        <v>0</v>
      </c>
      <c r="H15" s="35">
        <v>34</v>
      </c>
      <c r="I15" s="35">
        <v>5.25</v>
      </c>
      <c r="J15" s="35">
        <v>2.8</v>
      </c>
      <c r="K15" s="35">
        <v>0.241</v>
      </c>
    </row>
    <row r="16" spans="1:11" ht="12.75">
      <c r="A16" s="35">
        <v>15</v>
      </c>
      <c r="B16" s="35" t="s">
        <v>77</v>
      </c>
      <c r="C16" s="35">
        <v>329</v>
      </c>
      <c r="D16" s="35">
        <v>8.8</v>
      </c>
      <c r="E16" s="35">
        <v>9.3</v>
      </c>
      <c r="F16" s="35">
        <v>56</v>
      </c>
      <c r="G16" s="35">
        <v>0</v>
      </c>
      <c r="H16" s="35">
        <v>34</v>
      </c>
      <c r="I16" s="35">
        <v>5.55</v>
      </c>
      <c r="J16" s="35">
        <v>2.96</v>
      </c>
      <c r="K16" s="35">
        <v>0.255</v>
      </c>
    </row>
    <row r="17" spans="1:11" ht="12.75">
      <c r="A17" s="35">
        <v>16</v>
      </c>
      <c r="B17" s="35" t="s">
        <v>78</v>
      </c>
      <c r="C17" s="35">
        <v>33</v>
      </c>
      <c r="D17" s="35">
        <v>3.4</v>
      </c>
      <c r="E17" s="35">
        <v>0.1</v>
      </c>
      <c r="F17" s="35">
        <v>5</v>
      </c>
      <c r="G17" s="35">
        <v>0</v>
      </c>
      <c r="H17" s="35">
        <v>2</v>
      </c>
      <c r="I17" s="35">
        <v>0.058</v>
      </c>
      <c r="J17" s="35">
        <v>0.031</v>
      </c>
      <c r="K17" s="35">
        <v>0.002</v>
      </c>
    </row>
    <row r="18" spans="1:11" ht="12.75">
      <c r="A18" s="35">
        <v>17</v>
      </c>
      <c r="B18" s="35" t="s">
        <v>79</v>
      </c>
      <c r="C18" s="35">
        <v>481</v>
      </c>
      <c r="D18" s="35">
        <v>26</v>
      </c>
      <c r="E18" s="35">
        <v>26</v>
      </c>
      <c r="F18" s="35">
        <v>38</v>
      </c>
      <c r="G18" s="35">
        <v>0</v>
      </c>
      <c r="H18" s="35">
        <v>120</v>
      </c>
      <c r="I18" s="35">
        <v>15.5</v>
      </c>
      <c r="J18" s="35">
        <v>8.28</v>
      </c>
      <c r="K18" s="35">
        <v>0.712</v>
      </c>
    </row>
    <row r="19" spans="1:11" ht="12.75">
      <c r="A19" s="35">
        <v>18</v>
      </c>
      <c r="B19" s="35" t="s">
        <v>80</v>
      </c>
      <c r="C19" s="35">
        <v>358</v>
      </c>
      <c r="D19" s="35">
        <v>37.6</v>
      </c>
      <c r="E19" s="35">
        <v>1</v>
      </c>
      <c r="F19" s="35">
        <v>53</v>
      </c>
      <c r="G19" s="35">
        <v>0</v>
      </c>
      <c r="H19" s="35">
        <v>18</v>
      </c>
      <c r="I19" s="35">
        <v>0.596</v>
      </c>
      <c r="J19" s="35">
        <v>0.318</v>
      </c>
      <c r="K19" s="35">
        <v>0.027</v>
      </c>
    </row>
    <row r="20" spans="1:11" ht="12.75">
      <c r="A20" s="35">
        <v>19</v>
      </c>
      <c r="B20" s="35" t="s">
        <v>81</v>
      </c>
      <c r="C20" s="35">
        <v>447</v>
      </c>
      <c r="D20" s="35">
        <v>1.5</v>
      </c>
      <c r="E20" s="35">
        <v>48.2</v>
      </c>
      <c r="F20" s="35">
        <v>2</v>
      </c>
      <c r="G20" s="35">
        <v>0</v>
      </c>
      <c r="H20" s="35">
        <v>140</v>
      </c>
      <c r="I20" s="35">
        <v>28.7</v>
      </c>
      <c r="J20" s="35">
        <v>15.4</v>
      </c>
      <c r="K20" s="35">
        <v>1.32</v>
      </c>
    </row>
    <row r="21" spans="1:11" ht="12.75">
      <c r="A21" s="35">
        <v>20</v>
      </c>
      <c r="B21" s="35" t="s">
        <v>82</v>
      </c>
      <c r="C21" s="35">
        <v>300</v>
      </c>
      <c r="D21" s="35">
        <v>22.8</v>
      </c>
      <c r="E21" s="35">
        <v>23.2</v>
      </c>
      <c r="F21" s="35">
        <v>0</v>
      </c>
      <c r="G21" s="35">
        <v>0</v>
      </c>
      <c r="H21" s="35">
        <v>72</v>
      </c>
      <c r="I21" s="35">
        <v>6.7</v>
      </c>
      <c r="J21" s="35">
        <v>6.09</v>
      </c>
      <c r="K21" s="35">
        <v>0.66</v>
      </c>
    </row>
    <row r="22" spans="1:11" ht="12.75">
      <c r="A22" s="35">
        <v>21</v>
      </c>
      <c r="B22" s="35" t="s">
        <v>83</v>
      </c>
      <c r="C22" s="35">
        <v>389</v>
      </c>
      <c r="D22" s="35">
        <v>21</v>
      </c>
      <c r="E22" s="35">
        <v>33</v>
      </c>
      <c r="F22" s="35">
        <v>2</v>
      </c>
      <c r="G22" s="35">
        <v>0</v>
      </c>
      <c r="H22" s="35">
        <v>0</v>
      </c>
      <c r="I22" s="35">
        <v>19.7</v>
      </c>
      <c r="J22" s="35">
        <v>10.5</v>
      </c>
      <c r="K22" s="35">
        <v>0.904</v>
      </c>
    </row>
    <row r="23" spans="1:11" ht="12.75">
      <c r="A23" s="35">
        <v>22</v>
      </c>
      <c r="B23" s="35" t="s">
        <v>84</v>
      </c>
      <c r="C23" s="35">
        <v>349</v>
      </c>
      <c r="D23" s="35">
        <v>29</v>
      </c>
      <c r="E23" s="35">
        <v>25</v>
      </c>
      <c r="F23" s="35">
        <v>2</v>
      </c>
      <c r="G23" s="35">
        <v>0</v>
      </c>
      <c r="H23" s="35">
        <v>85</v>
      </c>
      <c r="I23" s="35">
        <v>14.93</v>
      </c>
      <c r="J23" s="35">
        <v>7.96</v>
      </c>
      <c r="K23" s="35">
        <v>0.685</v>
      </c>
    </row>
    <row r="24" spans="1:11" ht="12.75">
      <c r="A24" s="35">
        <v>23</v>
      </c>
      <c r="B24" s="35" t="s">
        <v>85</v>
      </c>
      <c r="C24" s="35">
        <v>174</v>
      </c>
      <c r="D24" s="35">
        <v>15</v>
      </c>
      <c r="E24" s="35">
        <v>11</v>
      </c>
      <c r="F24" s="35">
        <v>4</v>
      </c>
      <c r="G24" s="35">
        <v>0</v>
      </c>
      <c r="H24" s="35">
        <v>0</v>
      </c>
      <c r="I24" s="35">
        <v>6.56</v>
      </c>
      <c r="J24" s="35">
        <v>3.5</v>
      </c>
      <c r="K24" s="35">
        <v>0.301</v>
      </c>
    </row>
    <row r="25" spans="1:11" ht="12.75">
      <c r="A25" s="35">
        <v>24</v>
      </c>
      <c r="B25" s="35" t="s">
        <v>86</v>
      </c>
      <c r="C25" s="35">
        <v>435</v>
      </c>
      <c r="D25" s="35">
        <v>3.1</v>
      </c>
      <c r="E25" s="35">
        <v>47</v>
      </c>
      <c r="F25" s="35">
        <v>0</v>
      </c>
      <c r="G25" s="35">
        <v>0</v>
      </c>
      <c r="H25" s="35">
        <v>94</v>
      </c>
      <c r="I25" s="35">
        <v>28</v>
      </c>
      <c r="J25" s="35">
        <v>15</v>
      </c>
      <c r="K25" s="35">
        <v>1.29</v>
      </c>
    </row>
    <row r="26" spans="1:11" ht="12.75">
      <c r="A26" s="35">
        <v>25</v>
      </c>
      <c r="B26" s="35" t="s">
        <v>87</v>
      </c>
      <c r="C26" s="35">
        <v>339</v>
      </c>
      <c r="D26" s="35">
        <v>13.2</v>
      </c>
      <c r="E26" s="35">
        <v>30.4</v>
      </c>
      <c r="F26" s="35">
        <v>0</v>
      </c>
      <c r="G26" s="35">
        <v>0</v>
      </c>
      <c r="H26" s="35">
        <v>99</v>
      </c>
      <c r="I26" s="35">
        <v>18.258</v>
      </c>
      <c r="J26" s="35">
        <v>8.135</v>
      </c>
      <c r="K26" s="35">
        <v>0.965</v>
      </c>
    </row>
    <row r="27" spans="1:11" ht="12.75">
      <c r="A27" s="35">
        <v>26</v>
      </c>
      <c r="B27" s="35" t="s">
        <v>88</v>
      </c>
      <c r="C27" s="35">
        <v>352</v>
      </c>
      <c r="D27" s="35">
        <v>23</v>
      </c>
      <c r="E27" s="35">
        <v>28</v>
      </c>
      <c r="F27" s="35">
        <v>2</v>
      </c>
      <c r="G27" s="35">
        <v>0</v>
      </c>
      <c r="H27" s="35">
        <v>85</v>
      </c>
      <c r="I27" s="35">
        <v>16.7</v>
      </c>
      <c r="J27" s="35">
        <v>8.91</v>
      </c>
      <c r="K27" s="35">
        <v>0.767</v>
      </c>
    </row>
    <row r="28" spans="1:11" ht="12.75">
      <c r="A28" s="35">
        <v>27</v>
      </c>
      <c r="B28" s="35" t="s">
        <v>89</v>
      </c>
      <c r="C28" s="35">
        <v>401</v>
      </c>
      <c r="D28" s="35">
        <v>29</v>
      </c>
      <c r="E28" s="35">
        <v>31</v>
      </c>
      <c r="F28" s="35">
        <v>1.5</v>
      </c>
      <c r="G28" s="35">
        <v>0</v>
      </c>
      <c r="H28" s="35">
        <v>100</v>
      </c>
      <c r="I28" s="35">
        <v>18.5</v>
      </c>
      <c r="J28" s="35">
        <v>9.87</v>
      </c>
      <c r="K28" s="35">
        <v>0.849</v>
      </c>
    </row>
    <row r="29" spans="1:11" ht="12.75">
      <c r="A29" s="35">
        <v>28</v>
      </c>
      <c r="B29" s="35" t="s">
        <v>90</v>
      </c>
      <c r="C29" s="35">
        <v>420</v>
      </c>
      <c r="D29" s="35">
        <v>32</v>
      </c>
      <c r="E29" s="35">
        <v>32</v>
      </c>
      <c r="F29" s="35">
        <v>1</v>
      </c>
      <c r="G29" s="35">
        <v>0</v>
      </c>
      <c r="H29" s="35">
        <v>0</v>
      </c>
      <c r="I29" s="35">
        <v>19.1</v>
      </c>
      <c r="J29" s="35">
        <v>10.2</v>
      </c>
      <c r="K29" s="35">
        <v>0.877</v>
      </c>
    </row>
    <row r="30" spans="1:11" ht="12.75">
      <c r="A30" s="35">
        <v>29</v>
      </c>
      <c r="B30" s="35" t="s">
        <v>91</v>
      </c>
      <c r="C30" s="35">
        <v>333</v>
      </c>
      <c r="D30" s="35">
        <v>26</v>
      </c>
      <c r="E30" s="35">
        <v>25.4</v>
      </c>
      <c r="F30" s="35">
        <v>0</v>
      </c>
      <c r="G30" s="35">
        <v>0</v>
      </c>
      <c r="H30" s="35">
        <v>0</v>
      </c>
      <c r="I30" s="35">
        <v>15.2</v>
      </c>
      <c r="J30" s="35">
        <v>8.09</v>
      </c>
      <c r="K30" s="35">
        <v>0.696</v>
      </c>
    </row>
    <row r="31" spans="1:11" ht="12.75">
      <c r="A31" s="35">
        <v>30</v>
      </c>
      <c r="B31" s="35" t="s">
        <v>92</v>
      </c>
      <c r="C31" s="35">
        <v>376</v>
      </c>
      <c r="D31" s="35">
        <v>29</v>
      </c>
      <c r="E31" s="35">
        <v>28.7</v>
      </c>
      <c r="F31" s="35">
        <v>0.5</v>
      </c>
      <c r="G31" s="35">
        <v>0</v>
      </c>
      <c r="H31" s="35">
        <v>0</v>
      </c>
      <c r="I31" s="35">
        <v>17.1</v>
      </c>
      <c r="J31" s="35">
        <v>9.14</v>
      </c>
      <c r="K31" s="35">
        <v>0.787</v>
      </c>
    </row>
    <row r="32" spans="1:11" ht="12.75">
      <c r="A32" s="35">
        <v>31</v>
      </c>
      <c r="B32" s="35" t="s">
        <v>93</v>
      </c>
      <c r="C32" s="35">
        <v>380</v>
      </c>
      <c r="D32" s="35">
        <v>23</v>
      </c>
      <c r="E32" s="35">
        <v>32</v>
      </c>
      <c r="F32" s="35">
        <v>0</v>
      </c>
      <c r="G32" s="35">
        <v>0</v>
      </c>
      <c r="H32" s="35">
        <v>80</v>
      </c>
      <c r="I32" s="35">
        <v>19.1</v>
      </c>
      <c r="J32" s="35">
        <v>10.2</v>
      </c>
      <c r="K32" s="35">
        <v>0.877</v>
      </c>
    </row>
    <row r="33" spans="1:11" ht="12.75">
      <c r="A33" s="35">
        <v>32</v>
      </c>
      <c r="B33" s="35" t="s">
        <v>94</v>
      </c>
      <c r="C33" s="35">
        <v>96</v>
      </c>
      <c r="D33" s="35">
        <v>13.6</v>
      </c>
      <c r="E33" s="35">
        <v>4</v>
      </c>
      <c r="F33" s="35">
        <v>1.4</v>
      </c>
      <c r="G33" s="35">
        <v>0</v>
      </c>
      <c r="H33" s="35">
        <v>13</v>
      </c>
      <c r="I33" s="35">
        <v>2.39</v>
      </c>
      <c r="J33" s="35">
        <v>1.27</v>
      </c>
      <c r="K33" s="35">
        <v>0.11</v>
      </c>
    </row>
    <row r="34" spans="1:11" ht="12.75">
      <c r="A34" s="35">
        <v>33</v>
      </c>
      <c r="B34" s="35" t="s">
        <v>95</v>
      </c>
      <c r="C34" s="35">
        <v>95</v>
      </c>
      <c r="D34" s="35">
        <v>4.8</v>
      </c>
      <c r="E34" s="35">
        <v>1</v>
      </c>
      <c r="F34" s="35">
        <v>17.9</v>
      </c>
      <c r="G34" s="35">
        <v>0</v>
      </c>
      <c r="H34" s="35">
        <v>7</v>
      </c>
      <c r="I34" s="35">
        <v>0.596</v>
      </c>
      <c r="J34" s="35">
        <v>0.318</v>
      </c>
      <c r="K34" s="35">
        <v>0.027</v>
      </c>
    </row>
    <row r="35" spans="1:11" ht="12.75">
      <c r="A35" s="35">
        <v>34</v>
      </c>
      <c r="B35" s="35" t="s">
        <v>96</v>
      </c>
      <c r="C35" s="35">
        <v>71</v>
      </c>
      <c r="D35" s="35">
        <v>3.9</v>
      </c>
      <c r="E35" s="35">
        <v>3.8</v>
      </c>
      <c r="F35" s="35">
        <v>4.9</v>
      </c>
      <c r="G35" s="35">
        <v>0</v>
      </c>
      <c r="H35" s="35">
        <v>12</v>
      </c>
      <c r="I35" s="35">
        <v>2.17</v>
      </c>
      <c r="J35" s="35">
        <v>1.04</v>
      </c>
      <c r="K35" s="35">
        <v>0.15</v>
      </c>
    </row>
    <row r="36" spans="1:11" ht="12.75">
      <c r="A36" s="35">
        <v>35</v>
      </c>
      <c r="B36" s="35" t="s">
        <v>97</v>
      </c>
      <c r="C36" s="35">
        <v>52</v>
      </c>
      <c r="D36" s="35">
        <v>5</v>
      </c>
      <c r="E36" s="35">
        <v>1</v>
      </c>
      <c r="F36" s="35">
        <v>6.2</v>
      </c>
      <c r="G36" s="35">
        <v>0</v>
      </c>
      <c r="H36" s="35">
        <v>7</v>
      </c>
      <c r="I36" s="35">
        <v>0.596</v>
      </c>
      <c r="J36" s="35">
        <v>0.318</v>
      </c>
      <c r="K36" s="35">
        <v>0.027</v>
      </c>
    </row>
    <row r="37" spans="1:11" ht="12.75">
      <c r="A37" s="35">
        <v>36</v>
      </c>
      <c r="B37" s="35" t="s">
        <v>98</v>
      </c>
      <c r="C37" s="35">
        <v>81</v>
      </c>
      <c r="D37" s="35">
        <v>5</v>
      </c>
      <c r="E37" s="35">
        <v>0.9</v>
      </c>
      <c r="F37" s="35">
        <v>14</v>
      </c>
      <c r="G37" s="35">
        <v>0</v>
      </c>
      <c r="H37" s="35">
        <v>6</v>
      </c>
      <c r="I37" s="35">
        <v>0.536</v>
      </c>
      <c r="J37" s="35">
        <v>0.286</v>
      </c>
      <c r="K37" s="35">
        <v>0.024</v>
      </c>
    </row>
    <row r="38" spans="1:11" ht="12.75">
      <c r="A38" s="28">
        <v>37</v>
      </c>
      <c r="B38" s="28" t="s">
        <v>99</v>
      </c>
      <c r="C38" s="28">
        <v>150</v>
      </c>
      <c r="D38" s="28">
        <v>12.5</v>
      </c>
      <c r="E38" s="28">
        <v>11.1</v>
      </c>
      <c r="F38" s="28">
        <v>0</v>
      </c>
      <c r="G38" s="28">
        <v>0</v>
      </c>
      <c r="H38" s="28">
        <v>500</v>
      </c>
      <c r="I38" s="28">
        <v>3.49</v>
      </c>
      <c r="J38" s="28">
        <v>4.34</v>
      </c>
      <c r="K38" s="28">
        <v>1.2</v>
      </c>
    </row>
    <row r="39" spans="1:11" ht="12.75">
      <c r="A39" s="29">
        <v>38</v>
      </c>
      <c r="B39" s="29" t="s">
        <v>100</v>
      </c>
      <c r="C39" s="29">
        <v>376</v>
      </c>
      <c r="D39" s="29">
        <v>0</v>
      </c>
      <c r="E39" s="29">
        <v>0</v>
      </c>
      <c r="F39" s="29">
        <v>99.5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</row>
    <row r="40" spans="1:11" ht="12.75">
      <c r="A40" s="29">
        <v>39</v>
      </c>
      <c r="B40" s="29" t="s">
        <v>101</v>
      </c>
      <c r="C40" s="29">
        <v>295</v>
      </c>
      <c r="D40" s="29">
        <v>0.5</v>
      </c>
      <c r="E40" s="29">
        <v>0</v>
      </c>
      <c r="F40" s="29">
        <v>78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</row>
    <row r="41" spans="1:11" ht="12.75">
      <c r="A41" s="30">
        <v>40</v>
      </c>
      <c r="B41" s="30" t="s">
        <v>102</v>
      </c>
      <c r="C41" s="30">
        <v>899</v>
      </c>
      <c r="D41" s="30">
        <v>0</v>
      </c>
      <c r="E41" s="30">
        <v>99.9</v>
      </c>
      <c r="F41" s="30">
        <v>0</v>
      </c>
      <c r="G41" s="30">
        <v>0</v>
      </c>
      <c r="H41" s="30">
        <v>0</v>
      </c>
      <c r="I41" s="30">
        <v>71.426</v>
      </c>
      <c r="J41" s="30">
        <v>6.587</v>
      </c>
      <c r="K41" s="30">
        <v>1.694</v>
      </c>
    </row>
    <row r="42" spans="1:11" ht="12.75">
      <c r="A42" s="30">
        <v>41</v>
      </c>
      <c r="B42" s="30" t="s">
        <v>103</v>
      </c>
      <c r="C42" s="30">
        <v>899</v>
      </c>
      <c r="D42" s="30">
        <v>0</v>
      </c>
      <c r="E42" s="30">
        <v>99.9</v>
      </c>
      <c r="F42" s="30">
        <v>0</v>
      </c>
      <c r="G42" s="30">
        <v>0</v>
      </c>
      <c r="H42" s="30">
        <v>0</v>
      </c>
      <c r="I42" s="30">
        <v>13.084</v>
      </c>
      <c r="J42" s="30">
        <v>31.802</v>
      </c>
      <c r="K42" s="30">
        <v>49.949</v>
      </c>
    </row>
    <row r="43" spans="1:11" ht="12.75">
      <c r="A43" s="30">
        <v>42</v>
      </c>
      <c r="B43" s="30" t="s">
        <v>104</v>
      </c>
      <c r="C43" s="30">
        <v>899</v>
      </c>
      <c r="D43" s="30">
        <v>0</v>
      </c>
      <c r="E43" s="30">
        <v>99.9</v>
      </c>
      <c r="F43" s="30">
        <v>0</v>
      </c>
      <c r="G43" s="30">
        <v>0</v>
      </c>
      <c r="H43" s="30">
        <v>0</v>
      </c>
      <c r="I43" s="30">
        <v>16.426</v>
      </c>
      <c r="J43" s="30">
        <v>29.319</v>
      </c>
      <c r="K43" s="30">
        <v>49.278</v>
      </c>
    </row>
    <row r="44" spans="1:11" ht="12.75">
      <c r="A44" s="30">
        <v>43</v>
      </c>
      <c r="B44" s="30" t="s">
        <v>105</v>
      </c>
      <c r="C44" s="30">
        <v>899</v>
      </c>
      <c r="D44" s="30">
        <v>0</v>
      </c>
      <c r="E44" s="30">
        <v>99.9</v>
      </c>
      <c r="F44" s="30">
        <v>0</v>
      </c>
      <c r="G44" s="30">
        <v>0</v>
      </c>
      <c r="H44" s="30">
        <v>0</v>
      </c>
      <c r="I44" s="30">
        <v>14.039</v>
      </c>
      <c r="J44" s="30">
        <v>69.715</v>
      </c>
      <c r="K44" s="30">
        <v>11.174</v>
      </c>
    </row>
    <row r="45" spans="1:11" ht="12.75">
      <c r="A45" s="30">
        <v>44</v>
      </c>
      <c r="B45" s="30" t="s">
        <v>106</v>
      </c>
      <c r="C45" s="30">
        <v>899</v>
      </c>
      <c r="D45" s="30">
        <v>0</v>
      </c>
      <c r="E45" s="30">
        <v>99.9</v>
      </c>
      <c r="F45" s="30">
        <v>0</v>
      </c>
      <c r="G45" s="30">
        <v>0</v>
      </c>
      <c r="H45" s="30">
        <v>0</v>
      </c>
      <c r="I45" s="30">
        <v>45.267</v>
      </c>
      <c r="J45" s="30">
        <v>41.638</v>
      </c>
      <c r="K45" s="30">
        <v>8.309</v>
      </c>
    </row>
    <row r="46" spans="1:11" ht="12.75">
      <c r="A46" s="30">
        <v>45</v>
      </c>
      <c r="B46" s="30" t="s">
        <v>107</v>
      </c>
      <c r="C46" s="30">
        <v>899</v>
      </c>
      <c r="D46" s="30">
        <v>0</v>
      </c>
      <c r="E46" s="30">
        <v>99.9</v>
      </c>
      <c r="F46" s="30">
        <v>0</v>
      </c>
      <c r="G46" s="30">
        <v>0</v>
      </c>
      <c r="H46" s="30">
        <v>0</v>
      </c>
      <c r="I46" s="30">
        <v>14.039</v>
      </c>
      <c r="J46" s="30">
        <v>24.257</v>
      </c>
      <c r="K46" s="30">
        <v>56.727</v>
      </c>
    </row>
    <row r="47" spans="1:11" ht="12.75">
      <c r="A47" s="30">
        <v>46</v>
      </c>
      <c r="B47" s="30" t="s">
        <v>108</v>
      </c>
      <c r="C47" s="30">
        <v>891</v>
      </c>
      <c r="D47" s="30">
        <v>0</v>
      </c>
      <c r="E47" s="30">
        <v>99</v>
      </c>
      <c r="F47" s="30">
        <v>0</v>
      </c>
      <c r="G47" s="30">
        <v>0</v>
      </c>
      <c r="H47" s="30">
        <v>70</v>
      </c>
      <c r="I47" s="30">
        <v>41.9</v>
      </c>
      <c r="J47" s="30">
        <v>41.6</v>
      </c>
      <c r="K47" s="30">
        <v>8.99</v>
      </c>
    </row>
    <row r="48" spans="1:11" ht="12.75">
      <c r="A48" s="30">
        <v>47</v>
      </c>
      <c r="B48" s="30" t="s">
        <v>109</v>
      </c>
      <c r="C48" s="30">
        <v>749</v>
      </c>
      <c r="D48" s="30">
        <v>0.6</v>
      </c>
      <c r="E48" s="30">
        <v>83</v>
      </c>
      <c r="F48" s="30">
        <v>0</v>
      </c>
      <c r="G48" s="30">
        <v>0</v>
      </c>
      <c r="H48" s="30">
        <v>230</v>
      </c>
      <c r="I48" s="30">
        <v>50.1</v>
      </c>
      <c r="J48" s="30">
        <v>26.8</v>
      </c>
      <c r="K48" s="30">
        <v>2.3</v>
      </c>
    </row>
    <row r="49" spans="1:11" ht="12.75">
      <c r="A49" s="30">
        <v>48</v>
      </c>
      <c r="B49" s="30" t="s">
        <v>110</v>
      </c>
      <c r="C49" s="30">
        <v>747</v>
      </c>
      <c r="D49" s="30">
        <v>0.3</v>
      </c>
      <c r="E49" s="30">
        <v>82.8</v>
      </c>
      <c r="F49" s="30">
        <v>0.2</v>
      </c>
      <c r="G49" s="30">
        <v>0</v>
      </c>
      <c r="H49" s="30">
        <v>119</v>
      </c>
      <c r="I49" s="30">
        <v>26.2</v>
      </c>
      <c r="J49" s="30">
        <v>34.4</v>
      </c>
      <c r="K49" s="30">
        <v>18.3</v>
      </c>
    </row>
    <row r="50" spans="1:11" ht="12.75">
      <c r="A50" s="30">
        <v>49</v>
      </c>
      <c r="B50" s="30" t="s">
        <v>111</v>
      </c>
      <c r="C50" s="30">
        <v>381</v>
      </c>
      <c r="D50" s="30">
        <v>1.6</v>
      </c>
      <c r="E50" s="30">
        <v>40</v>
      </c>
      <c r="F50" s="30">
        <v>0.4</v>
      </c>
      <c r="G50" s="30">
        <v>0</v>
      </c>
      <c r="H50" s="30">
        <v>4</v>
      </c>
      <c r="I50" s="30">
        <v>11.16</v>
      </c>
      <c r="J50" s="30">
        <v>10.1</v>
      </c>
      <c r="K50" s="30">
        <v>17.5</v>
      </c>
    </row>
    <row r="51" spans="1:11" ht="12.75">
      <c r="A51" s="30">
        <v>50</v>
      </c>
      <c r="B51" s="30" t="s">
        <v>112</v>
      </c>
      <c r="C51" s="30">
        <v>746</v>
      </c>
      <c r="D51" s="30">
        <v>0.2</v>
      </c>
      <c r="E51" s="30">
        <v>80</v>
      </c>
      <c r="F51" s="30">
        <v>0.4</v>
      </c>
      <c r="G51" s="30">
        <v>0</v>
      </c>
      <c r="H51" s="30">
        <v>7</v>
      </c>
      <c r="I51" s="30">
        <v>21.72</v>
      </c>
      <c r="J51" s="30">
        <v>28.95</v>
      </c>
      <c r="K51" s="30">
        <v>25.5</v>
      </c>
    </row>
    <row r="52" spans="1:11" ht="12.75">
      <c r="A52" s="30">
        <v>51</v>
      </c>
      <c r="B52" s="30" t="s">
        <v>113</v>
      </c>
      <c r="C52" s="30">
        <v>673</v>
      </c>
      <c r="D52" s="30">
        <v>8.4</v>
      </c>
      <c r="E52" s="30">
        <v>71</v>
      </c>
      <c r="F52" s="30">
        <v>0</v>
      </c>
      <c r="G52" s="30">
        <v>0</v>
      </c>
      <c r="H52" s="30">
        <v>57</v>
      </c>
      <c r="I52" s="30">
        <v>29.2</v>
      </c>
      <c r="J52" s="30">
        <v>32.4</v>
      </c>
      <c r="K52" s="30">
        <v>5.28</v>
      </c>
    </row>
    <row r="53" spans="1:11" ht="12.75">
      <c r="A53" s="28">
        <v>52</v>
      </c>
      <c r="B53" s="28" t="s">
        <v>114</v>
      </c>
      <c r="C53" s="28">
        <v>29</v>
      </c>
      <c r="D53" s="28">
        <v>2</v>
      </c>
      <c r="E53" s="28">
        <v>0.4</v>
      </c>
      <c r="F53" s="28">
        <v>4.5</v>
      </c>
      <c r="G53" s="28">
        <v>5.6</v>
      </c>
      <c r="H53" s="28">
        <v>0</v>
      </c>
      <c r="I53" s="28">
        <v>0</v>
      </c>
      <c r="J53" s="28">
        <v>0</v>
      </c>
      <c r="K53" s="28">
        <v>0</v>
      </c>
    </row>
    <row r="54" spans="1:11" ht="12.75">
      <c r="A54" s="28">
        <v>53</v>
      </c>
      <c r="B54" s="28" t="s">
        <v>115</v>
      </c>
      <c r="C54" s="28">
        <v>110</v>
      </c>
      <c r="D54" s="28">
        <v>5.3</v>
      </c>
      <c r="E54" s="28">
        <v>0.3</v>
      </c>
      <c r="F54" s="28">
        <v>23</v>
      </c>
      <c r="G54" s="28">
        <v>1.1</v>
      </c>
      <c r="H54" s="28">
        <v>0</v>
      </c>
      <c r="I54" s="28">
        <v>0</v>
      </c>
      <c r="J54" s="28">
        <v>0</v>
      </c>
      <c r="K54" s="28">
        <v>0</v>
      </c>
    </row>
    <row r="55" spans="1:11" ht="12.75">
      <c r="A55" s="28">
        <v>54</v>
      </c>
      <c r="B55" s="28" t="s">
        <v>116</v>
      </c>
      <c r="C55" s="28">
        <v>38</v>
      </c>
      <c r="D55" s="28">
        <v>2.3</v>
      </c>
      <c r="E55" s="28">
        <v>0.1</v>
      </c>
      <c r="F55" s="28">
        <v>7.5</v>
      </c>
      <c r="G55" s="28">
        <v>2</v>
      </c>
      <c r="H55" s="28">
        <v>0</v>
      </c>
      <c r="I55" s="28">
        <v>0</v>
      </c>
      <c r="J55" s="28">
        <v>0</v>
      </c>
      <c r="K55" s="28">
        <v>0</v>
      </c>
    </row>
    <row r="56" spans="1:11" ht="12.75">
      <c r="A56" s="28">
        <v>55</v>
      </c>
      <c r="B56" s="28" t="s">
        <v>117</v>
      </c>
      <c r="C56" s="28">
        <v>12</v>
      </c>
      <c r="D56" s="28">
        <v>1.3</v>
      </c>
      <c r="E56" s="28">
        <v>0.2</v>
      </c>
      <c r="F56" s="28">
        <v>1.3</v>
      </c>
      <c r="G56" s="28">
        <v>1.8</v>
      </c>
      <c r="H56" s="28">
        <v>0</v>
      </c>
      <c r="I56" s="28">
        <v>0</v>
      </c>
      <c r="J56" s="28">
        <v>0</v>
      </c>
      <c r="K56" s="28">
        <v>0</v>
      </c>
    </row>
    <row r="57" spans="1:11" ht="12.75">
      <c r="A57" s="28">
        <v>56</v>
      </c>
      <c r="B57" s="28" t="s">
        <v>118</v>
      </c>
      <c r="C57" s="28">
        <v>23</v>
      </c>
      <c r="D57" s="28">
        <v>1.2</v>
      </c>
      <c r="E57" s="28">
        <v>0.2</v>
      </c>
      <c r="F57" s="28">
        <v>4.4</v>
      </c>
      <c r="G57" s="28">
        <v>1.2</v>
      </c>
      <c r="H57" s="28">
        <v>0</v>
      </c>
      <c r="I57" s="28">
        <v>0</v>
      </c>
      <c r="J57" s="28">
        <v>0</v>
      </c>
      <c r="K57" s="28">
        <v>0</v>
      </c>
    </row>
    <row r="58" spans="1:11" ht="12.75">
      <c r="A58" s="28">
        <v>57</v>
      </c>
      <c r="B58" s="28" t="s">
        <v>119</v>
      </c>
      <c r="C58" s="28">
        <v>91</v>
      </c>
      <c r="D58" s="28">
        <v>1.2</v>
      </c>
      <c r="E58" s="28">
        <v>0.6</v>
      </c>
      <c r="F58" s="28">
        <v>21.5</v>
      </c>
      <c r="G58" s="28">
        <v>2.5</v>
      </c>
      <c r="H58" s="28">
        <v>0</v>
      </c>
      <c r="I58" s="28">
        <v>0.233</v>
      </c>
      <c r="J58" s="28">
        <v>0.039</v>
      </c>
      <c r="K58" s="28">
        <v>0.198</v>
      </c>
    </row>
    <row r="59" spans="1:11" ht="12.75">
      <c r="A59" s="28">
        <v>58</v>
      </c>
      <c r="B59" s="28" t="s">
        <v>120</v>
      </c>
      <c r="C59" s="28">
        <v>13</v>
      </c>
      <c r="D59" s="28">
        <v>0.6</v>
      </c>
      <c r="E59" s="28">
        <v>0.2</v>
      </c>
      <c r="F59" s="28">
        <v>2.2</v>
      </c>
      <c r="G59" s="28">
        <v>0.5</v>
      </c>
      <c r="H59" s="28">
        <v>0</v>
      </c>
      <c r="I59" s="28">
        <v>0</v>
      </c>
      <c r="J59" s="28">
        <v>0</v>
      </c>
      <c r="K59" s="28">
        <v>0</v>
      </c>
    </row>
    <row r="60" spans="1:11" ht="12.75">
      <c r="A60" s="28">
        <v>59</v>
      </c>
      <c r="B60" s="28" t="s">
        <v>121</v>
      </c>
      <c r="C60" s="28">
        <v>21</v>
      </c>
      <c r="D60" s="28">
        <v>1.4</v>
      </c>
      <c r="E60" s="28">
        <v>0.2</v>
      </c>
      <c r="F60" s="28">
        <v>3.5</v>
      </c>
      <c r="G60" s="28">
        <v>1</v>
      </c>
      <c r="H60" s="28">
        <v>0</v>
      </c>
      <c r="I60" s="28">
        <v>0</v>
      </c>
      <c r="J60" s="28">
        <v>0</v>
      </c>
      <c r="K60" s="28">
        <v>0</v>
      </c>
    </row>
    <row r="61" spans="1:11" ht="12.75">
      <c r="A61" s="28">
        <v>60</v>
      </c>
      <c r="B61" s="28" t="s">
        <v>122</v>
      </c>
      <c r="C61" s="28">
        <v>25</v>
      </c>
      <c r="D61" s="28">
        <v>1.4</v>
      </c>
      <c r="E61" s="28">
        <v>0</v>
      </c>
      <c r="F61" s="28">
        <v>5.1</v>
      </c>
      <c r="G61" s="28">
        <v>1.3</v>
      </c>
      <c r="H61" s="28">
        <v>0</v>
      </c>
      <c r="I61" s="28">
        <v>0</v>
      </c>
      <c r="J61" s="28">
        <v>0</v>
      </c>
      <c r="K61" s="28">
        <v>0</v>
      </c>
    </row>
    <row r="62" spans="1:11" ht="12.75">
      <c r="A62" s="28">
        <v>61</v>
      </c>
      <c r="B62" s="28" t="s">
        <v>123</v>
      </c>
      <c r="C62" s="28">
        <v>25</v>
      </c>
      <c r="D62" s="28">
        <v>1.8</v>
      </c>
      <c r="E62" s="28">
        <v>0.3</v>
      </c>
      <c r="F62" s="28">
        <v>4</v>
      </c>
      <c r="G62" s="28">
        <v>2.5</v>
      </c>
      <c r="H62" s="28">
        <v>0</v>
      </c>
      <c r="I62" s="28">
        <v>0.071</v>
      </c>
      <c r="J62" s="28">
        <v>0.004</v>
      </c>
      <c r="K62" s="28">
        <v>0.165</v>
      </c>
    </row>
    <row r="63" spans="1:11" ht="12.75">
      <c r="A63" s="28">
        <v>62</v>
      </c>
      <c r="B63" s="28" t="s">
        <v>124</v>
      </c>
      <c r="C63" s="28">
        <v>29</v>
      </c>
      <c r="D63" s="28">
        <v>3.3</v>
      </c>
      <c r="E63" s="28">
        <v>0.3</v>
      </c>
      <c r="F63" s="28">
        <v>3.4</v>
      </c>
      <c r="G63" s="28">
        <v>3.3</v>
      </c>
      <c r="H63" s="28">
        <v>0</v>
      </c>
      <c r="I63" s="28">
        <v>0</v>
      </c>
      <c r="J63" s="28">
        <v>0</v>
      </c>
      <c r="K63" s="28">
        <v>0</v>
      </c>
    </row>
    <row r="64" spans="1:11" ht="12.75">
      <c r="A64" s="28">
        <v>63</v>
      </c>
      <c r="B64" s="28" t="s">
        <v>125</v>
      </c>
      <c r="C64" s="28">
        <v>22</v>
      </c>
      <c r="D64" s="28">
        <v>2.2</v>
      </c>
      <c r="E64" s="28">
        <v>0.2</v>
      </c>
      <c r="F64" s="28">
        <v>3.1</v>
      </c>
      <c r="G64" s="28">
        <v>2.1</v>
      </c>
      <c r="H64" s="28">
        <v>0</v>
      </c>
      <c r="I64" s="28">
        <v>0</v>
      </c>
      <c r="J64" s="28">
        <v>0</v>
      </c>
      <c r="K64" s="28">
        <v>0</v>
      </c>
    </row>
    <row r="65" spans="1:11" ht="12.75">
      <c r="A65" s="28">
        <v>64</v>
      </c>
      <c r="B65" s="28" t="s">
        <v>126</v>
      </c>
      <c r="C65" s="28">
        <v>11</v>
      </c>
      <c r="D65" s="28">
        <v>1.8</v>
      </c>
      <c r="E65" s="28">
        <v>0</v>
      </c>
      <c r="F65" s="28">
        <v>1</v>
      </c>
      <c r="G65" s="28">
        <v>2.2</v>
      </c>
      <c r="H65" s="28">
        <v>0</v>
      </c>
      <c r="I65" s="28">
        <v>0</v>
      </c>
      <c r="J65" s="28">
        <v>0</v>
      </c>
      <c r="K65" s="28">
        <v>0</v>
      </c>
    </row>
    <row r="66" spans="1:11" ht="12.75">
      <c r="A66" s="28">
        <v>65</v>
      </c>
      <c r="B66" s="28" t="s">
        <v>127</v>
      </c>
      <c r="C66" s="28">
        <v>15</v>
      </c>
      <c r="D66" s="28">
        <v>2.7</v>
      </c>
      <c r="E66" s="28">
        <v>0</v>
      </c>
      <c r="F66" s="28">
        <v>1.1</v>
      </c>
      <c r="G66" s="28">
        <v>1.5</v>
      </c>
      <c r="H66" s="28">
        <v>0</v>
      </c>
      <c r="I66" s="28">
        <v>0</v>
      </c>
      <c r="J66" s="28">
        <v>0</v>
      </c>
      <c r="K66" s="28">
        <v>0</v>
      </c>
    </row>
    <row r="67" spans="1:11" ht="12.75">
      <c r="A67" s="28">
        <v>66</v>
      </c>
      <c r="B67" s="28" t="s">
        <v>128</v>
      </c>
      <c r="C67" s="28">
        <v>18</v>
      </c>
      <c r="D67" s="28">
        <v>2.6</v>
      </c>
      <c r="E67" s="28">
        <v>0.3</v>
      </c>
      <c r="F67" s="28">
        <v>1.2</v>
      </c>
      <c r="G67" s="28">
        <v>6.3</v>
      </c>
      <c r="H67" s="28">
        <v>0</v>
      </c>
      <c r="I67" s="28">
        <v>0.031</v>
      </c>
      <c r="J67" s="28">
        <v>0.021</v>
      </c>
      <c r="K67" s="28">
        <v>0.179</v>
      </c>
    </row>
    <row r="68" spans="1:11" ht="12.75">
      <c r="A68" s="28">
        <v>67</v>
      </c>
      <c r="B68" s="28" t="s">
        <v>129</v>
      </c>
      <c r="C68" s="28">
        <v>11</v>
      </c>
      <c r="D68" s="28">
        <v>2.7</v>
      </c>
      <c r="E68" s="28">
        <v>0</v>
      </c>
      <c r="F68" s="28">
        <v>0.1</v>
      </c>
      <c r="G68" s="28">
        <v>3.9</v>
      </c>
      <c r="H68" s="28">
        <v>0</v>
      </c>
      <c r="I68" s="28">
        <v>0</v>
      </c>
      <c r="J68" s="28">
        <v>0</v>
      </c>
      <c r="K68" s="28">
        <v>0</v>
      </c>
    </row>
    <row r="69" spans="1:11" ht="12.75">
      <c r="A69" s="28">
        <v>68</v>
      </c>
      <c r="B69" s="28" t="s">
        <v>130</v>
      </c>
      <c r="C69" s="28">
        <v>62</v>
      </c>
      <c r="D69" s="28">
        <v>5.3</v>
      </c>
      <c r="E69" s="28">
        <v>0.4</v>
      </c>
      <c r="F69" s="28">
        <v>10</v>
      </c>
      <c r="G69" s="28">
        <v>7.8</v>
      </c>
      <c r="H69" s="28">
        <v>0</v>
      </c>
      <c r="I69" s="28">
        <v>0.15</v>
      </c>
      <c r="J69" s="28">
        <v>0.126</v>
      </c>
      <c r="K69" s="28">
        <v>0.045</v>
      </c>
    </row>
    <row r="70" spans="1:11" ht="12.75">
      <c r="A70" s="28">
        <v>69</v>
      </c>
      <c r="B70" s="28" t="s">
        <v>131</v>
      </c>
      <c r="C70" s="28">
        <v>78</v>
      </c>
      <c r="D70" s="28">
        <v>6</v>
      </c>
      <c r="E70" s="28">
        <v>0.5</v>
      </c>
      <c r="F70" s="28">
        <v>13.1</v>
      </c>
      <c r="G70" s="28">
        <v>5.2</v>
      </c>
      <c r="H70" s="28">
        <v>0</v>
      </c>
      <c r="I70" s="28">
        <v>0.187</v>
      </c>
      <c r="J70" s="28">
        <v>0.157</v>
      </c>
      <c r="K70" s="28">
        <v>0.056</v>
      </c>
    </row>
    <row r="71" spans="1:11" ht="12.75">
      <c r="A71" s="28">
        <v>70</v>
      </c>
      <c r="B71" s="28" t="s">
        <v>132</v>
      </c>
      <c r="C71" s="28">
        <v>54</v>
      </c>
      <c r="D71" s="28">
        <v>4.6</v>
      </c>
      <c r="E71" s="28">
        <v>0.4</v>
      </c>
      <c r="F71" s="28">
        <v>8.6</v>
      </c>
      <c r="G71" s="28">
        <v>4.2</v>
      </c>
      <c r="H71" s="28">
        <v>0</v>
      </c>
      <c r="I71" s="28">
        <v>0.05</v>
      </c>
      <c r="J71" s="28">
        <v>0</v>
      </c>
      <c r="K71" s="28">
        <v>0.2</v>
      </c>
    </row>
    <row r="72" spans="1:11" ht="12.75">
      <c r="A72" s="28">
        <v>71</v>
      </c>
      <c r="B72" s="28" t="s">
        <v>133</v>
      </c>
      <c r="C72" s="28">
        <v>30</v>
      </c>
      <c r="D72" s="28">
        <v>2.3</v>
      </c>
      <c r="E72" s="28">
        <v>0.2</v>
      </c>
      <c r="F72" s="28">
        <v>5</v>
      </c>
      <c r="G72" s="28">
        <v>2.9</v>
      </c>
      <c r="H72" s="28">
        <v>0</v>
      </c>
      <c r="I72" s="28">
        <v>0.041</v>
      </c>
      <c r="J72" s="28">
        <v>0.007</v>
      </c>
      <c r="K72" s="28">
        <v>0.109</v>
      </c>
    </row>
    <row r="73" spans="1:11" ht="12.75">
      <c r="A73" s="28">
        <v>72</v>
      </c>
      <c r="B73" s="28" t="s">
        <v>134</v>
      </c>
      <c r="C73" s="28">
        <v>14</v>
      </c>
      <c r="D73" s="28">
        <v>1.5</v>
      </c>
      <c r="E73" s="28">
        <v>0.3</v>
      </c>
      <c r="F73" s="28">
        <v>1.4</v>
      </c>
      <c r="G73" s="28">
        <v>1.5</v>
      </c>
      <c r="H73" s="28">
        <v>0</v>
      </c>
      <c r="I73" s="28">
        <v>0</v>
      </c>
      <c r="J73" s="28">
        <v>0</v>
      </c>
      <c r="K73" s="28">
        <v>0</v>
      </c>
    </row>
    <row r="74" spans="1:11" ht="12.75">
      <c r="A74" s="28">
        <v>73</v>
      </c>
      <c r="B74" s="28" t="s">
        <v>135</v>
      </c>
      <c r="C74" s="28">
        <v>25</v>
      </c>
      <c r="D74" s="28">
        <v>0.8</v>
      </c>
      <c r="E74" s="28">
        <v>0.3</v>
      </c>
      <c r="F74" s="28">
        <v>5</v>
      </c>
      <c r="G74" s="28">
        <v>2.8</v>
      </c>
      <c r="H74" s="28">
        <v>0</v>
      </c>
      <c r="I74" s="28">
        <v>0.037</v>
      </c>
      <c r="J74" s="28">
        <v>0.025</v>
      </c>
      <c r="K74" s="28">
        <v>0.178</v>
      </c>
    </row>
    <row r="75" spans="1:11" ht="12.75">
      <c r="A75" s="28">
        <v>74</v>
      </c>
      <c r="B75" s="28" t="s">
        <v>136</v>
      </c>
      <c r="C75" s="28">
        <v>79</v>
      </c>
      <c r="D75" s="28">
        <v>2.5</v>
      </c>
      <c r="E75" s="28">
        <v>0.2</v>
      </c>
      <c r="F75" s="28">
        <v>18</v>
      </c>
      <c r="G75" s="28">
        <v>2</v>
      </c>
      <c r="H75" s="28">
        <v>0</v>
      </c>
      <c r="I75" s="28">
        <v>0.037</v>
      </c>
      <c r="J75" s="28">
        <v>0.005</v>
      </c>
      <c r="K75" s="28">
        <v>0.117</v>
      </c>
    </row>
    <row r="76" spans="1:11" ht="12.75">
      <c r="A76" s="28">
        <v>75</v>
      </c>
      <c r="B76" s="28" t="s">
        <v>137</v>
      </c>
      <c r="C76" s="28">
        <v>12</v>
      </c>
      <c r="D76" s="28">
        <v>0.7</v>
      </c>
      <c r="E76" s="28">
        <v>0.2</v>
      </c>
      <c r="F76" s="28">
        <v>1.9</v>
      </c>
      <c r="G76" s="28">
        <v>0.5</v>
      </c>
      <c r="H76" s="28">
        <v>0</v>
      </c>
      <c r="I76" s="28">
        <v>0.066</v>
      </c>
      <c r="J76" s="28">
        <v>0.005</v>
      </c>
      <c r="K76" s="28">
        <v>0.088</v>
      </c>
    </row>
    <row r="77" spans="1:11" ht="12.75">
      <c r="A77" s="28">
        <v>76</v>
      </c>
      <c r="B77" s="28" t="s">
        <v>138</v>
      </c>
      <c r="C77" s="28">
        <v>19</v>
      </c>
      <c r="D77" s="28">
        <v>0.9</v>
      </c>
      <c r="E77" s="28">
        <v>0.2</v>
      </c>
      <c r="F77" s="28">
        <v>3.7</v>
      </c>
      <c r="G77" s="28">
        <v>1.2</v>
      </c>
      <c r="H77" s="28">
        <v>0</v>
      </c>
      <c r="I77" s="28">
        <v>0.037</v>
      </c>
      <c r="J77" s="28">
        <v>0.013</v>
      </c>
      <c r="K77" s="28">
        <v>0.109</v>
      </c>
    </row>
    <row r="78" spans="1:11" ht="12.75">
      <c r="A78" s="28">
        <v>77</v>
      </c>
      <c r="B78" s="28" t="s">
        <v>139</v>
      </c>
      <c r="C78" s="28">
        <v>31</v>
      </c>
      <c r="D78" s="28">
        <v>1.9</v>
      </c>
      <c r="E78" s="28">
        <v>0</v>
      </c>
      <c r="F78" s="28">
        <v>6</v>
      </c>
      <c r="G78" s="28">
        <v>3.1</v>
      </c>
      <c r="H78" s="28">
        <v>0</v>
      </c>
      <c r="I78" s="28">
        <v>0</v>
      </c>
      <c r="J78" s="28">
        <v>0</v>
      </c>
      <c r="K78" s="28">
        <v>0</v>
      </c>
    </row>
    <row r="79" spans="1:11" ht="12.75">
      <c r="A79" s="28">
        <v>78</v>
      </c>
      <c r="B79" s="28" t="s">
        <v>140</v>
      </c>
      <c r="C79" s="28">
        <v>318</v>
      </c>
      <c r="D79" s="28">
        <v>9.1</v>
      </c>
      <c r="E79" s="28">
        <v>0.8</v>
      </c>
      <c r="F79" s="28">
        <v>73.2</v>
      </c>
      <c r="G79" s="28">
        <v>16.5</v>
      </c>
      <c r="H79" s="28">
        <v>0</v>
      </c>
      <c r="I79" s="28">
        <v>0.148</v>
      </c>
      <c r="J79" s="28">
        <v>0.02</v>
      </c>
      <c r="K79" s="28">
        <v>0.472</v>
      </c>
    </row>
    <row r="80" spans="1:11" ht="12.75">
      <c r="A80" s="28">
        <v>79</v>
      </c>
      <c r="B80" s="28" t="s">
        <v>141</v>
      </c>
      <c r="C80" s="28">
        <v>14</v>
      </c>
      <c r="D80" s="28">
        <v>1</v>
      </c>
      <c r="E80" s="28">
        <v>0</v>
      </c>
      <c r="F80" s="28">
        <v>2.7</v>
      </c>
      <c r="G80" s="28">
        <v>1</v>
      </c>
      <c r="H80" s="28">
        <v>0</v>
      </c>
      <c r="I80" s="28">
        <v>0</v>
      </c>
      <c r="J80" s="28">
        <v>0</v>
      </c>
      <c r="K80" s="28">
        <v>0</v>
      </c>
    </row>
    <row r="81" spans="1:11" ht="12.75">
      <c r="A81" s="28">
        <v>80</v>
      </c>
      <c r="B81" s="28" t="s">
        <v>142</v>
      </c>
      <c r="C81" s="28">
        <v>29</v>
      </c>
      <c r="D81" s="28">
        <v>1.3</v>
      </c>
      <c r="E81" s="28">
        <v>0</v>
      </c>
      <c r="F81" s="28">
        <v>6.4</v>
      </c>
      <c r="G81" s="28">
        <v>3.1</v>
      </c>
      <c r="H81" s="28">
        <v>0</v>
      </c>
      <c r="I81" s="28">
        <v>0</v>
      </c>
      <c r="J81" s="28">
        <v>0</v>
      </c>
      <c r="K81" s="28">
        <v>0</v>
      </c>
    </row>
    <row r="82" spans="1:11" ht="12.75">
      <c r="A82" s="28">
        <v>81</v>
      </c>
      <c r="B82" s="28" t="s">
        <v>143</v>
      </c>
      <c r="C82" s="28">
        <v>18</v>
      </c>
      <c r="D82" s="28">
        <v>1</v>
      </c>
      <c r="E82" s="28">
        <v>0.3</v>
      </c>
      <c r="F82" s="28">
        <v>3</v>
      </c>
      <c r="G82" s="28">
        <v>1.5</v>
      </c>
      <c r="H82" s="28">
        <v>0</v>
      </c>
      <c r="I82" s="28">
        <v>0</v>
      </c>
      <c r="J82" s="28">
        <v>0</v>
      </c>
      <c r="K82" s="28">
        <v>0</v>
      </c>
    </row>
    <row r="83" spans="1:11" ht="12.75">
      <c r="A83" s="28">
        <v>82</v>
      </c>
      <c r="B83" s="28" t="s">
        <v>144</v>
      </c>
      <c r="C83" s="28">
        <v>15</v>
      </c>
      <c r="D83" s="28">
        <v>1.1</v>
      </c>
      <c r="E83" s="28">
        <v>0.2</v>
      </c>
      <c r="F83" s="28">
        <v>2.3</v>
      </c>
      <c r="G83" s="28">
        <v>0.9</v>
      </c>
      <c r="H83" s="28">
        <v>0</v>
      </c>
      <c r="I83" s="28">
        <v>0</v>
      </c>
      <c r="J83" s="28">
        <v>0</v>
      </c>
      <c r="K83" s="28">
        <v>0</v>
      </c>
    </row>
    <row r="84" spans="1:11" ht="12.75">
      <c r="A84" s="28">
        <v>83</v>
      </c>
      <c r="B84" s="28" t="s">
        <v>145</v>
      </c>
      <c r="C84" s="28">
        <v>69</v>
      </c>
      <c r="D84" s="28">
        <v>1</v>
      </c>
      <c r="E84" s="28">
        <v>5.9</v>
      </c>
      <c r="F84" s="28">
        <v>3.3</v>
      </c>
      <c r="G84" s="28">
        <v>3</v>
      </c>
      <c r="H84" s="28">
        <v>0</v>
      </c>
      <c r="I84" s="28">
        <v>0.772</v>
      </c>
      <c r="J84" s="28">
        <v>1.88</v>
      </c>
      <c r="K84" s="28">
        <v>2.95</v>
      </c>
    </row>
    <row r="85" spans="1:11" ht="12.75">
      <c r="A85" s="28">
        <v>84</v>
      </c>
      <c r="B85" s="28" t="s">
        <v>146</v>
      </c>
      <c r="C85" s="28">
        <v>33</v>
      </c>
      <c r="D85" s="28">
        <v>0.9</v>
      </c>
      <c r="E85" s="28">
        <v>0.2</v>
      </c>
      <c r="F85" s="28">
        <v>7.3</v>
      </c>
      <c r="G85" s="28">
        <v>2.9</v>
      </c>
      <c r="H85" s="28">
        <v>0</v>
      </c>
      <c r="I85" s="28">
        <v>0</v>
      </c>
      <c r="J85" s="28">
        <v>0</v>
      </c>
      <c r="K85" s="28">
        <v>0</v>
      </c>
    </row>
    <row r="86" spans="1:11" ht="12.75">
      <c r="A86" s="31">
        <v>85</v>
      </c>
      <c r="B86" s="31" t="s">
        <v>147</v>
      </c>
      <c r="C86" s="31">
        <v>329</v>
      </c>
      <c r="D86" s="31">
        <v>19.4</v>
      </c>
      <c r="E86" s="31">
        <v>5</v>
      </c>
      <c r="F86" s="31">
        <v>55</v>
      </c>
      <c r="G86" s="31">
        <v>15</v>
      </c>
      <c r="H86" s="31">
        <v>0</v>
      </c>
      <c r="I86" s="31">
        <v>0</v>
      </c>
      <c r="J86" s="31">
        <v>2.08</v>
      </c>
      <c r="K86" s="31">
        <v>2.08</v>
      </c>
    </row>
    <row r="87" spans="1:11" ht="12.75">
      <c r="A87" s="31">
        <v>86</v>
      </c>
      <c r="B87" s="31" t="s">
        <v>148</v>
      </c>
      <c r="C87" s="31">
        <v>317</v>
      </c>
      <c r="D87" s="31">
        <v>21.6</v>
      </c>
      <c r="E87" s="31">
        <v>2.3</v>
      </c>
      <c r="F87" s="31">
        <v>56</v>
      </c>
      <c r="G87" s="31">
        <v>16.7</v>
      </c>
      <c r="H87" s="31">
        <v>0</v>
      </c>
      <c r="I87" s="31">
        <v>0.859</v>
      </c>
      <c r="J87" s="31">
        <v>0.725</v>
      </c>
      <c r="K87" s="31">
        <v>0.257</v>
      </c>
    </row>
    <row r="88" spans="1:11" ht="12.75">
      <c r="A88" s="31">
        <v>87</v>
      </c>
      <c r="B88" s="31" t="s">
        <v>149</v>
      </c>
      <c r="C88" s="31">
        <v>331</v>
      </c>
      <c r="D88" s="31">
        <v>23</v>
      </c>
      <c r="E88" s="31">
        <v>2</v>
      </c>
      <c r="F88" s="31">
        <v>56</v>
      </c>
      <c r="G88" s="31">
        <v>19</v>
      </c>
      <c r="H88" s="31">
        <v>0</v>
      </c>
      <c r="I88" s="31">
        <v>0.333</v>
      </c>
      <c r="J88" s="31">
        <v>0</v>
      </c>
      <c r="K88" s="31">
        <v>1.17</v>
      </c>
    </row>
    <row r="89" spans="1:11" ht="12.75">
      <c r="A89" s="31">
        <v>88</v>
      </c>
      <c r="B89" s="31" t="s">
        <v>150</v>
      </c>
      <c r="C89" s="31">
        <v>286</v>
      </c>
      <c r="D89" s="31">
        <v>19</v>
      </c>
      <c r="E89" s="31">
        <v>1.4</v>
      </c>
      <c r="F89" s="31">
        <v>52.5</v>
      </c>
      <c r="G89" s="31">
        <v>25.4</v>
      </c>
      <c r="H89" s="31">
        <v>0</v>
      </c>
      <c r="I89" s="31">
        <v>0.289</v>
      </c>
      <c r="J89" s="31">
        <v>0.046</v>
      </c>
      <c r="K89" s="31">
        <v>0.764</v>
      </c>
    </row>
    <row r="90" spans="1:11" ht="12.75">
      <c r="A90" s="31">
        <v>89</v>
      </c>
      <c r="B90" s="31" t="s">
        <v>151</v>
      </c>
      <c r="C90" s="31">
        <v>314</v>
      </c>
      <c r="D90" s="31">
        <v>23.8</v>
      </c>
      <c r="E90" s="31">
        <v>1.8</v>
      </c>
      <c r="F90" s="31">
        <v>54</v>
      </c>
      <c r="G90" s="31">
        <v>11.7</v>
      </c>
      <c r="H90" s="31">
        <v>0</v>
      </c>
      <c r="I90" s="31">
        <v>0.333</v>
      </c>
      <c r="J90" s="31">
        <v>0</v>
      </c>
      <c r="K90" s="31">
        <v>1</v>
      </c>
    </row>
    <row r="91" spans="1:11" ht="12.75">
      <c r="A91" s="31">
        <v>90</v>
      </c>
      <c r="B91" s="31" t="s">
        <v>152</v>
      </c>
      <c r="C91" s="31">
        <v>24</v>
      </c>
      <c r="D91" s="31">
        <v>36.9</v>
      </c>
      <c r="E91" s="31">
        <v>18.1</v>
      </c>
      <c r="F91" s="31">
        <v>6.1</v>
      </c>
      <c r="G91" s="31">
        <v>0</v>
      </c>
      <c r="H91" s="31">
        <v>0</v>
      </c>
      <c r="I91" s="31">
        <v>2.34</v>
      </c>
      <c r="J91" s="31">
        <v>4.063</v>
      </c>
      <c r="K91" s="31">
        <v>10.73</v>
      </c>
    </row>
    <row r="92" spans="1:11" ht="12.75">
      <c r="A92" s="36">
        <v>91</v>
      </c>
      <c r="B92" s="36" t="s">
        <v>153</v>
      </c>
      <c r="C92" s="36">
        <v>187</v>
      </c>
      <c r="D92" s="36">
        <v>0.8</v>
      </c>
      <c r="E92" s="36">
        <v>20</v>
      </c>
      <c r="F92" s="36">
        <v>1</v>
      </c>
      <c r="G92" s="36">
        <v>4.4</v>
      </c>
      <c r="H92" s="36">
        <v>0</v>
      </c>
      <c r="I92" s="36">
        <v>2.81</v>
      </c>
      <c r="J92" s="36">
        <v>14</v>
      </c>
      <c r="K92" s="36">
        <v>2.23</v>
      </c>
    </row>
    <row r="93" spans="1:11" ht="12.75">
      <c r="A93" s="36">
        <v>92</v>
      </c>
      <c r="B93" s="36" t="s">
        <v>154</v>
      </c>
      <c r="C93" s="36">
        <v>136</v>
      </c>
      <c r="D93" s="36">
        <v>1.5</v>
      </c>
      <c r="E93" s="36">
        <v>12</v>
      </c>
      <c r="F93" s="36">
        <v>5.9</v>
      </c>
      <c r="G93" s="36">
        <v>1.8</v>
      </c>
      <c r="H93" s="36">
        <v>0</v>
      </c>
      <c r="I93" s="36">
        <v>1.41</v>
      </c>
      <c r="J93" s="36">
        <v>8.01</v>
      </c>
      <c r="K93" s="36">
        <v>1.04</v>
      </c>
    </row>
    <row r="94" spans="1:11" ht="12.75">
      <c r="A94" s="36">
        <v>93</v>
      </c>
      <c r="B94" s="36" t="s">
        <v>155</v>
      </c>
      <c r="C94" s="36">
        <v>39</v>
      </c>
      <c r="D94" s="36">
        <v>0.8</v>
      </c>
      <c r="E94" s="36">
        <v>0</v>
      </c>
      <c r="F94" s="36">
        <v>9.5</v>
      </c>
      <c r="G94" s="36">
        <v>2.1</v>
      </c>
      <c r="H94" s="36">
        <v>0</v>
      </c>
      <c r="I94" s="36">
        <v>0</v>
      </c>
      <c r="J94" s="36">
        <v>0</v>
      </c>
      <c r="K94" s="36">
        <v>0</v>
      </c>
    </row>
    <row r="95" spans="1:11" ht="12.75">
      <c r="A95" s="36">
        <v>94</v>
      </c>
      <c r="B95" s="36" t="s">
        <v>156</v>
      </c>
      <c r="C95" s="36">
        <v>575</v>
      </c>
      <c r="D95" s="36">
        <v>20</v>
      </c>
      <c r="E95" s="36">
        <v>53.5</v>
      </c>
      <c r="F95" s="36">
        <v>3.5</v>
      </c>
      <c r="G95" s="36">
        <v>14.3</v>
      </c>
      <c r="H95" s="36">
        <v>0</v>
      </c>
      <c r="I95" s="36">
        <v>4.24</v>
      </c>
      <c r="J95" s="36">
        <v>36.6</v>
      </c>
      <c r="K95" s="36">
        <v>10</v>
      </c>
    </row>
    <row r="96" spans="1:11" ht="12.75">
      <c r="A96" s="36">
        <v>95</v>
      </c>
      <c r="B96" s="36" t="s">
        <v>157</v>
      </c>
      <c r="C96" s="36">
        <v>575</v>
      </c>
      <c r="D96" s="36">
        <v>20</v>
      </c>
      <c r="E96" s="36">
        <v>53.5</v>
      </c>
      <c r="F96" s="36">
        <v>3.5</v>
      </c>
      <c r="G96" s="36">
        <v>14.3</v>
      </c>
      <c r="H96" s="36">
        <v>0</v>
      </c>
      <c r="I96" s="36">
        <v>4.24</v>
      </c>
      <c r="J96" s="36">
        <v>36.6</v>
      </c>
      <c r="K96" s="36">
        <v>10</v>
      </c>
    </row>
    <row r="97" spans="1:11" ht="12.75">
      <c r="A97" s="36">
        <v>96</v>
      </c>
      <c r="B97" s="36" t="s">
        <v>158</v>
      </c>
      <c r="C97" s="36">
        <v>566</v>
      </c>
      <c r="D97" s="36">
        <v>14.1</v>
      </c>
      <c r="E97" s="36">
        <v>54.4</v>
      </c>
      <c r="F97" s="36">
        <v>5.3</v>
      </c>
      <c r="G97" s="36">
        <v>10</v>
      </c>
      <c r="H97" s="36">
        <v>0</v>
      </c>
      <c r="I97" s="36">
        <v>3.9</v>
      </c>
      <c r="J97" s="36">
        <v>42.2</v>
      </c>
      <c r="K97" s="36">
        <v>5.66</v>
      </c>
    </row>
    <row r="98" spans="1:11" ht="12.75">
      <c r="A98" s="36">
        <v>97</v>
      </c>
      <c r="B98" s="36" t="s">
        <v>159</v>
      </c>
      <c r="C98" s="36">
        <v>581</v>
      </c>
      <c r="D98" s="36">
        <v>27</v>
      </c>
      <c r="E98" s="36">
        <v>49</v>
      </c>
      <c r="F98" s="36">
        <v>8.5</v>
      </c>
      <c r="G98" s="36">
        <v>8.1</v>
      </c>
      <c r="H98" s="36">
        <v>0</v>
      </c>
      <c r="I98" s="36">
        <v>9.22</v>
      </c>
      <c r="J98" s="36">
        <v>23.4</v>
      </c>
      <c r="K98" s="36">
        <v>14</v>
      </c>
    </row>
    <row r="99" spans="1:11" ht="12.75">
      <c r="A99" s="36">
        <v>98</v>
      </c>
      <c r="B99" s="36" t="s">
        <v>160</v>
      </c>
      <c r="C99" s="36">
        <v>185</v>
      </c>
      <c r="D99" s="36">
        <v>3</v>
      </c>
      <c r="E99" s="36">
        <v>2.6</v>
      </c>
      <c r="F99" s="36">
        <v>40</v>
      </c>
      <c r="G99" s="36">
        <v>6.8</v>
      </c>
      <c r="H99" s="36">
        <v>0</v>
      </c>
      <c r="I99" s="36">
        <v>0.378</v>
      </c>
      <c r="J99" s="36">
        <v>0.815</v>
      </c>
      <c r="K99" s="36">
        <v>0.871</v>
      </c>
    </row>
    <row r="100" spans="1:11" ht="12.75">
      <c r="A100" s="36">
        <v>99</v>
      </c>
      <c r="B100" s="36" t="s">
        <v>161</v>
      </c>
      <c r="C100" s="36">
        <v>58</v>
      </c>
      <c r="D100" s="36">
        <v>0.8</v>
      </c>
      <c r="E100" s="36">
        <v>0.5</v>
      </c>
      <c r="F100" s="36">
        <v>13.5</v>
      </c>
      <c r="G100" s="36">
        <v>1.5</v>
      </c>
      <c r="H100" s="36">
        <v>0</v>
      </c>
      <c r="I100" s="36">
        <v>0</v>
      </c>
      <c r="J100" s="36">
        <v>0</v>
      </c>
      <c r="K100" s="36">
        <v>0</v>
      </c>
    </row>
    <row r="101" spans="1:11" ht="12.75">
      <c r="A101" s="36">
        <v>100</v>
      </c>
      <c r="B101" s="36" t="s">
        <v>162</v>
      </c>
      <c r="C101" s="36">
        <v>81</v>
      </c>
      <c r="D101" s="36">
        <v>1</v>
      </c>
      <c r="E101" s="36">
        <v>0.2</v>
      </c>
      <c r="F101" s="36">
        <v>20</v>
      </c>
      <c r="G101" s="36">
        <v>1.9</v>
      </c>
      <c r="H101" s="36">
        <v>0</v>
      </c>
      <c r="I101" s="36">
        <v>0</v>
      </c>
      <c r="J101" s="36">
        <v>0</v>
      </c>
      <c r="K101" s="36">
        <v>0</v>
      </c>
    </row>
    <row r="102" spans="1:11" ht="12.75">
      <c r="A102" s="36">
        <v>101</v>
      </c>
      <c r="B102" s="36" t="s">
        <v>163</v>
      </c>
      <c r="C102" s="36">
        <v>44</v>
      </c>
      <c r="D102" s="36">
        <v>0.6</v>
      </c>
      <c r="E102" s="36">
        <v>0</v>
      </c>
      <c r="F102" s="36">
        <v>11</v>
      </c>
      <c r="G102" s="36">
        <v>2.1</v>
      </c>
      <c r="H102" s="36">
        <v>0</v>
      </c>
      <c r="I102" s="36">
        <v>0</v>
      </c>
      <c r="J102" s="36">
        <v>0</v>
      </c>
      <c r="K102" s="36">
        <v>0</v>
      </c>
    </row>
    <row r="103" spans="1:11" ht="12.75">
      <c r="A103" s="36">
        <v>102</v>
      </c>
      <c r="B103" s="36" t="s">
        <v>164</v>
      </c>
      <c r="C103" s="36">
        <v>159</v>
      </c>
      <c r="D103" s="36">
        <v>2.3</v>
      </c>
      <c r="E103" s="36">
        <v>0</v>
      </c>
      <c r="F103" s="36">
        <v>40</v>
      </c>
      <c r="G103" s="36">
        <v>16.1</v>
      </c>
      <c r="H103" s="36">
        <v>0</v>
      </c>
      <c r="I103" s="36">
        <v>0</v>
      </c>
      <c r="J103" s="36">
        <v>0</v>
      </c>
      <c r="K103" s="36">
        <v>0</v>
      </c>
    </row>
    <row r="104" spans="1:11" ht="12.75">
      <c r="A104" s="36">
        <v>103</v>
      </c>
      <c r="B104" s="36" t="s">
        <v>165</v>
      </c>
      <c r="C104" s="36">
        <v>279</v>
      </c>
      <c r="D104" s="36">
        <v>2.2</v>
      </c>
      <c r="E104" s="36">
        <v>0.4</v>
      </c>
      <c r="F104" s="36">
        <v>71</v>
      </c>
      <c r="G104" s="36">
        <v>8.7</v>
      </c>
      <c r="H104" s="36">
        <v>0</v>
      </c>
      <c r="I104" s="36">
        <v>0</v>
      </c>
      <c r="J104" s="36">
        <v>0</v>
      </c>
      <c r="K104" s="36">
        <v>0</v>
      </c>
    </row>
    <row r="105" spans="1:11" ht="12.75">
      <c r="A105" s="36">
        <v>104</v>
      </c>
      <c r="B105" s="36" t="s">
        <v>166</v>
      </c>
      <c r="C105" s="36">
        <v>34</v>
      </c>
      <c r="D105" s="36">
        <v>0.7</v>
      </c>
      <c r="E105" s="36">
        <v>0.5</v>
      </c>
      <c r="F105" s="36">
        <v>7</v>
      </c>
      <c r="G105" s="36">
        <v>2.2</v>
      </c>
      <c r="H105" s="36">
        <v>0</v>
      </c>
      <c r="I105" s="36">
        <v>0</v>
      </c>
      <c r="J105" s="36">
        <v>0</v>
      </c>
      <c r="K105" s="36">
        <v>0</v>
      </c>
    </row>
    <row r="106" spans="1:11" ht="12.75">
      <c r="A106" s="36">
        <v>105</v>
      </c>
      <c r="B106" s="36" t="s">
        <v>167</v>
      </c>
      <c r="C106" s="36">
        <v>231</v>
      </c>
      <c r="D106" s="36">
        <v>3.5</v>
      </c>
      <c r="E106" s="36">
        <v>2</v>
      </c>
      <c r="F106" s="36">
        <v>53</v>
      </c>
      <c r="G106" s="36">
        <v>18.5</v>
      </c>
      <c r="H106" s="36">
        <v>0</v>
      </c>
      <c r="I106" s="36">
        <v>0</v>
      </c>
      <c r="J106" s="36">
        <v>0</v>
      </c>
      <c r="K106" s="36">
        <v>0</v>
      </c>
    </row>
    <row r="107" spans="1:11" ht="12.75">
      <c r="A107" s="36">
        <v>106</v>
      </c>
      <c r="B107" s="36" t="s">
        <v>168</v>
      </c>
      <c r="C107" s="36">
        <v>65</v>
      </c>
      <c r="D107" s="36">
        <v>1.2</v>
      </c>
      <c r="E107" s="36">
        <v>0</v>
      </c>
      <c r="F107" s="36">
        <v>16</v>
      </c>
      <c r="G107" s="36">
        <v>2.5</v>
      </c>
      <c r="H107" s="36">
        <v>0</v>
      </c>
      <c r="I107" s="36">
        <v>0</v>
      </c>
      <c r="J107" s="36">
        <v>0</v>
      </c>
      <c r="K107" s="36">
        <v>0</v>
      </c>
    </row>
    <row r="108" spans="1:11" ht="12.75">
      <c r="A108" s="36">
        <v>107</v>
      </c>
      <c r="B108" s="36" t="s">
        <v>169</v>
      </c>
      <c r="C108" s="36">
        <v>245</v>
      </c>
      <c r="D108" s="36">
        <v>0.2</v>
      </c>
      <c r="E108" s="36">
        <v>0</v>
      </c>
      <c r="F108" s="36">
        <v>65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</row>
    <row r="109" spans="1:11" ht="12.75">
      <c r="A109" s="36">
        <v>108</v>
      </c>
      <c r="B109" s="36" t="s">
        <v>170</v>
      </c>
      <c r="C109" s="36">
        <v>51</v>
      </c>
      <c r="D109" s="36">
        <v>1</v>
      </c>
      <c r="E109" s="36">
        <v>0.6</v>
      </c>
      <c r="F109" s="36">
        <v>10.3</v>
      </c>
      <c r="G109" s="36">
        <v>3.9</v>
      </c>
      <c r="H109" s="36">
        <v>0</v>
      </c>
      <c r="I109" s="36">
        <v>0</v>
      </c>
      <c r="J109" s="36">
        <v>0</v>
      </c>
      <c r="K109" s="36">
        <v>0</v>
      </c>
    </row>
    <row r="110" spans="1:11" ht="12.75">
      <c r="A110" s="36">
        <v>109</v>
      </c>
      <c r="B110" s="36" t="s">
        <v>171</v>
      </c>
      <c r="C110" s="36">
        <v>6</v>
      </c>
      <c r="D110" s="36">
        <v>0.3</v>
      </c>
      <c r="E110" s="36">
        <v>0</v>
      </c>
      <c r="F110" s="36">
        <v>1.3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</row>
    <row r="111" spans="1:11" ht="12.75">
      <c r="A111" s="36">
        <v>110</v>
      </c>
      <c r="B111" s="36" t="s">
        <v>172</v>
      </c>
      <c r="C111" s="36">
        <v>37</v>
      </c>
      <c r="D111" s="36">
        <v>0.8</v>
      </c>
      <c r="E111" s="36">
        <v>0</v>
      </c>
      <c r="F111" s="36">
        <v>9</v>
      </c>
      <c r="G111" s="36">
        <v>1.9</v>
      </c>
      <c r="H111" s="36">
        <v>0</v>
      </c>
      <c r="I111" s="36">
        <v>0</v>
      </c>
      <c r="J111" s="36">
        <v>0</v>
      </c>
      <c r="K111" s="36">
        <v>0</v>
      </c>
    </row>
    <row r="112" spans="1:11" ht="12.75">
      <c r="A112" s="36">
        <v>111</v>
      </c>
      <c r="B112" s="36" t="s">
        <v>173</v>
      </c>
      <c r="C112" s="36">
        <v>46</v>
      </c>
      <c r="D112" s="36">
        <v>0.3</v>
      </c>
      <c r="E112" s="36">
        <v>0</v>
      </c>
      <c r="F112" s="36">
        <v>12</v>
      </c>
      <c r="G112" s="36">
        <v>2</v>
      </c>
      <c r="H112" s="36">
        <v>0</v>
      </c>
      <c r="I112" s="36">
        <v>0</v>
      </c>
      <c r="J112" s="36">
        <v>0</v>
      </c>
      <c r="K112" s="36">
        <v>0</v>
      </c>
    </row>
    <row r="113" spans="1:11" ht="12.75">
      <c r="A113" s="36">
        <v>112</v>
      </c>
      <c r="B113" s="36" t="s">
        <v>174</v>
      </c>
      <c r="C113" s="36">
        <v>36</v>
      </c>
      <c r="D113" s="36">
        <v>0.6</v>
      </c>
      <c r="E113" s="36">
        <v>0</v>
      </c>
      <c r="F113" s="36">
        <v>9</v>
      </c>
      <c r="G113" s="36">
        <v>1.4</v>
      </c>
      <c r="H113" s="36">
        <v>0</v>
      </c>
      <c r="I113" s="36">
        <v>0</v>
      </c>
      <c r="J113" s="36">
        <v>0</v>
      </c>
      <c r="K113" s="36">
        <v>0</v>
      </c>
    </row>
    <row r="114" spans="1:11" ht="12.75">
      <c r="A114" s="36">
        <v>113</v>
      </c>
      <c r="B114" s="36" t="s">
        <v>175</v>
      </c>
      <c r="C114" s="36">
        <v>84</v>
      </c>
      <c r="D114" s="36">
        <v>0.4</v>
      </c>
      <c r="E114" s="36">
        <v>0</v>
      </c>
      <c r="F114" s="36">
        <v>22</v>
      </c>
      <c r="G114" s="36">
        <v>1</v>
      </c>
      <c r="H114" s="36">
        <v>0</v>
      </c>
      <c r="I114" s="36">
        <v>0</v>
      </c>
      <c r="J114" s="36">
        <v>0</v>
      </c>
      <c r="K114" s="36">
        <v>0</v>
      </c>
    </row>
    <row r="115" spans="1:11" ht="12.75">
      <c r="A115" s="36">
        <v>114</v>
      </c>
      <c r="B115" s="36" t="s">
        <v>176</v>
      </c>
      <c r="C115" s="36">
        <v>25</v>
      </c>
      <c r="D115" s="36">
        <v>0.6</v>
      </c>
      <c r="E115" s="36">
        <v>0</v>
      </c>
      <c r="F115" s="36">
        <v>6</v>
      </c>
      <c r="G115" s="36">
        <v>1</v>
      </c>
      <c r="H115" s="36">
        <v>0</v>
      </c>
      <c r="I115" s="36">
        <v>0</v>
      </c>
      <c r="J115" s="36">
        <v>0</v>
      </c>
      <c r="K115" s="36">
        <v>0</v>
      </c>
    </row>
    <row r="116" spans="1:11" ht="12.75">
      <c r="A116" s="36">
        <v>115</v>
      </c>
      <c r="B116" s="36" t="s">
        <v>177</v>
      </c>
      <c r="C116" s="36">
        <v>27</v>
      </c>
      <c r="D116" s="36">
        <v>0.4</v>
      </c>
      <c r="E116" s="36">
        <v>0</v>
      </c>
      <c r="F116" s="36">
        <v>6.8</v>
      </c>
      <c r="G116" s="36">
        <v>6.4</v>
      </c>
      <c r="H116" s="36">
        <v>0</v>
      </c>
      <c r="I116" s="36">
        <v>0</v>
      </c>
      <c r="J116" s="36">
        <v>0</v>
      </c>
      <c r="K116" s="36">
        <v>0</v>
      </c>
    </row>
    <row r="117" spans="1:11" ht="12.75">
      <c r="A117" s="36">
        <v>116</v>
      </c>
      <c r="B117" s="36" t="s">
        <v>178</v>
      </c>
      <c r="C117" s="36">
        <v>215</v>
      </c>
      <c r="D117" s="36">
        <v>0.2</v>
      </c>
      <c r="E117" s="36">
        <v>0</v>
      </c>
      <c r="F117" s="36">
        <v>57</v>
      </c>
      <c r="G117" s="36">
        <v>3.2</v>
      </c>
      <c r="H117" s="36">
        <v>0</v>
      </c>
      <c r="I117" s="36">
        <v>0</v>
      </c>
      <c r="J117" s="36">
        <v>0</v>
      </c>
      <c r="K117" s="36">
        <v>0</v>
      </c>
    </row>
    <row r="118" spans="1:11" ht="12.75">
      <c r="A118" s="36">
        <v>117</v>
      </c>
      <c r="B118" s="36" t="s">
        <v>179</v>
      </c>
      <c r="C118" s="36">
        <v>263</v>
      </c>
      <c r="D118" s="36">
        <v>0.2</v>
      </c>
      <c r="E118" s="36">
        <v>0</v>
      </c>
      <c r="F118" s="36">
        <v>70</v>
      </c>
      <c r="G118" s="36">
        <v>0.7</v>
      </c>
      <c r="H118" s="36">
        <v>0</v>
      </c>
      <c r="I118" s="36">
        <v>0</v>
      </c>
      <c r="J118" s="36">
        <v>0</v>
      </c>
      <c r="K118" s="36">
        <v>0</v>
      </c>
    </row>
    <row r="119" spans="1:11" ht="12.75">
      <c r="A119" s="36">
        <v>118</v>
      </c>
      <c r="B119" s="36" t="s">
        <v>180</v>
      </c>
      <c r="C119" s="36">
        <v>36</v>
      </c>
      <c r="D119" s="36">
        <v>0.8</v>
      </c>
      <c r="E119" s="36">
        <v>0</v>
      </c>
      <c r="F119" s="36">
        <v>8.6</v>
      </c>
      <c r="G119" s="36">
        <v>2</v>
      </c>
      <c r="H119" s="36">
        <v>0</v>
      </c>
      <c r="I119" s="36">
        <v>0</v>
      </c>
      <c r="J119" s="36">
        <v>0</v>
      </c>
      <c r="K119" s="36">
        <v>0</v>
      </c>
    </row>
    <row r="120" spans="1:11" ht="12.75">
      <c r="A120" s="36">
        <v>119</v>
      </c>
      <c r="B120" s="36" t="s">
        <v>181</v>
      </c>
      <c r="C120" s="36">
        <v>46</v>
      </c>
      <c r="D120" s="36">
        <v>0.4</v>
      </c>
      <c r="E120" s="36">
        <v>0.5</v>
      </c>
      <c r="F120" s="36">
        <v>10.6</v>
      </c>
      <c r="G120" s="36">
        <v>10.2</v>
      </c>
      <c r="H120" s="36">
        <v>0</v>
      </c>
      <c r="I120" s="36">
        <v>0</v>
      </c>
      <c r="J120" s="36">
        <v>0</v>
      </c>
      <c r="K120" s="36">
        <v>0</v>
      </c>
    </row>
    <row r="121" spans="1:11" ht="12.75">
      <c r="A121" s="36">
        <v>120</v>
      </c>
      <c r="B121" s="36" t="s">
        <v>182</v>
      </c>
      <c r="C121" s="36">
        <v>602</v>
      </c>
      <c r="D121" s="36">
        <v>14</v>
      </c>
      <c r="E121" s="36">
        <v>59</v>
      </c>
      <c r="F121" s="36">
        <v>4</v>
      </c>
      <c r="G121" s="36">
        <v>5.2</v>
      </c>
      <c r="H121" s="36">
        <v>0</v>
      </c>
      <c r="I121" s="36">
        <v>6.43</v>
      </c>
      <c r="J121" s="36">
        <v>9.19</v>
      </c>
      <c r="K121" s="36">
        <v>40.2</v>
      </c>
    </row>
    <row r="122" spans="1:11" ht="12.75">
      <c r="A122" s="36">
        <v>121</v>
      </c>
      <c r="B122" s="36" t="s">
        <v>183</v>
      </c>
      <c r="C122" s="36">
        <v>602</v>
      </c>
      <c r="D122" s="36">
        <v>14</v>
      </c>
      <c r="E122" s="36">
        <v>59</v>
      </c>
      <c r="F122" s="36">
        <v>4</v>
      </c>
      <c r="G122" s="36">
        <v>5.2</v>
      </c>
      <c r="H122" s="36">
        <v>0</v>
      </c>
      <c r="I122" s="36">
        <v>6.43</v>
      </c>
      <c r="J122" s="36">
        <v>9.19</v>
      </c>
      <c r="K122" s="36">
        <v>40.2</v>
      </c>
    </row>
    <row r="123" spans="1:11" ht="12.75">
      <c r="A123" s="36">
        <v>122</v>
      </c>
      <c r="B123" s="36" t="s">
        <v>184</v>
      </c>
      <c r="C123" s="36">
        <v>41</v>
      </c>
      <c r="D123" s="36">
        <v>0.4</v>
      </c>
      <c r="E123" s="36">
        <v>0</v>
      </c>
      <c r="F123" s="36">
        <v>10.6</v>
      </c>
      <c r="G123" s="36">
        <v>2.3</v>
      </c>
      <c r="H123" s="36">
        <v>0</v>
      </c>
      <c r="I123" s="36">
        <v>0</v>
      </c>
      <c r="J123" s="36">
        <v>0</v>
      </c>
      <c r="K123" s="36">
        <v>0</v>
      </c>
    </row>
    <row r="124" spans="1:11" ht="12.75">
      <c r="A124" s="36">
        <v>123</v>
      </c>
      <c r="B124" s="36" t="s">
        <v>185</v>
      </c>
      <c r="C124" s="36">
        <v>45</v>
      </c>
      <c r="D124" s="36">
        <v>0.5</v>
      </c>
      <c r="E124" s="36">
        <v>0</v>
      </c>
      <c r="F124" s="36">
        <v>11.5</v>
      </c>
      <c r="G124" s="36">
        <v>1.2</v>
      </c>
      <c r="H124" s="36">
        <v>0</v>
      </c>
      <c r="I124" s="36">
        <v>0</v>
      </c>
      <c r="J124" s="36">
        <v>0</v>
      </c>
      <c r="K124" s="36">
        <v>0</v>
      </c>
    </row>
    <row r="125" spans="1:11" ht="12.75">
      <c r="A125" s="36">
        <v>124</v>
      </c>
      <c r="B125" s="36" t="s">
        <v>186</v>
      </c>
      <c r="C125" s="36">
        <v>80</v>
      </c>
      <c r="D125" s="36">
        <v>0.3</v>
      </c>
      <c r="E125" s="36">
        <v>0</v>
      </c>
      <c r="F125" s="36">
        <v>21</v>
      </c>
      <c r="G125" s="36">
        <v>0.9</v>
      </c>
      <c r="H125" s="36">
        <v>0</v>
      </c>
      <c r="I125" s="36">
        <v>0</v>
      </c>
      <c r="J125" s="36">
        <v>0</v>
      </c>
      <c r="K125" s="36">
        <v>0</v>
      </c>
    </row>
    <row r="126" spans="1:11" ht="12.75">
      <c r="A126" s="36">
        <v>125</v>
      </c>
      <c r="B126" s="36" t="s">
        <v>187</v>
      </c>
      <c r="C126" s="36">
        <v>83</v>
      </c>
      <c r="D126" s="36">
        <v>1.2</v>
      </c>
      <c r="E126" s="36">
        <v>0.3</v>
      </c>
      <c r="F126" s="36">
        <v>20</v>
      </c>
      <c r="G126" s="36">
        <v>3.4</v>
      </c>
      <c r="H126" s="36">
        <v>0</v>
      </c>
      <c r="I126" s="36">
        <v>0.109</v>
      </c>
      <c r="J126" s="36">
        <v>0.039</v>
      </c>
      <c r="K126" s="36">
        <v>0.091</v>
      </c>
    </row>
    <row r="127" spans="1:11" ht="12.75">
      <c r="A127" s="36">
        <v>126</v>
      </c>
      <c r="B127" s="36" t="s">
        <v>188</v>
      </c>
      <c r="C127" s="36">
        <v>19</v>
      </c>
      <c r="D127" s="36">
        <v>0.4</v>
      </c>
      <c r="E127" s="36">
        <v>0</v>
      </c>
      <c r="F127" s="36">
        <v>4.5</v>
      </c>
      <c r="G127" s="36">
        <v>0.5</v>
      </c>
      <c r="H127" s="36">
        <v>0</v>
      </c>
      <c r="I127" s="36">
        <v>0</v>
      </c>
      <c r="J127" s="36">
        <v>0</v>
      </c>
      <c r="K127" s="36">
        <v>0</v>
      </c>
    </row>
    <row r="128" spans="1:11" ht="12.75">
      <c r="A128" s="36">
        <v>127</v>
      </c>
      <c r="B128" s="36" t="s">
        <v>189</v>
      </c>
      <c r="C128" s="36">
        <v>63</v>
      </c>
      <c r="D128" s="36">
        <v>0.6</v>
      </c>
      <c r="E128" s="36">
        <v>0</v>
      </c>
      <c r="F128" s="36">
        <v>16.1</v>
      </c>
      <c r="G128" s="36">
        <v>0.9</v>
      </c>
      <c r="H128" s="36">
        <v>0</v>
      </c>
      <c r="I128" s="36">
        <v>0</v>
      </c>
      <c r="J128" s="36">
        <v>0</v>
      </c>
      <c r="K128" s="36">
        <v>0</v>
      </c>
    </row>
    <row r="129" spans="1:11" ht="12.75">
      <c r="A129" s="36">
        <v>128</v>
      </c>
      <c r="B129" s="36" t="s">
        <v>190</v>
      </c>
      <c r="C129" s="36">
        <v>61</v>
      </c>
      <c r="D129" s="36">
        <v>0.6</v>
      </c>
      <c r="E129" s="36">
        <v>0</v>
      </c>
      <c r="F129" s="36">
        <v>15.5</v>
      </c>
      <c r="G129" s="36">
        <v>0.4</v>
      </c>
      <c r="H129" s="36">
        <v>0</v>
      </c>
      <c r="I129" s="36">
        <v>0</v>
      </c>
      <c r="J129" s="36">
        <v>0</v>
      </c>
      <c r="K129" s="36">
        <v>0</v>
      </c>
    </row>
    <row r="130" spans="1:11" ht="12.75">
      <c r="A130" s="36">
        <v>129</v>
      </c>
      <c r="B130" s="36" t="s">
        <v>191</v>
      </c>
      <c r="C130" s="36">
        <v>256</v>
      </c>
      <c r="D130" s="36">
        <v>1.4</v>
      </c>
      <c r="E130" s="36">
        <v>0.3</v>
      </c>
      <c r="F130" s="36">
        <v>66</v>
      </c>
      <c r="G130" s="36">
        <v>6.8</v>
      </c>
      <c r="H130" s="36">
        <v>0</v>
      </c>
      <c r="I130" s="36">
        <v>0</v>
      </c>
      <c r="J130" s="36">
        <v>0</v>
      </c>
      <c r="K130" s="36">
        <v>0</v>
      </c>
    </row>
    <row r="131" spans="1:11" ht="12.75">
      <c r="A131" s="32">
        <v>130</v>
      </c>
      <c r="B131" s="32" t="s">
        <v>192</v>
      </c>
      <c r="C131" s="32">
        <v>236</v>
      </c>
      <c r="D131" s="32">
        <v>17.6</v>
      </c>
      <c r="E131" s="32">
        <v>18.3</v>
      </c>
      <c r="F131" s="32">
        <v>0</v>
      </c>
      <c r="G131" s="32">
        <v>0</v>
      </c>
      <c r="H131" s="32">
        <v>57</v>
      </c>
      <c r="I131" s="32">
        <v>7.274</v>
      </c>
      <c r="J131" s="32">
        <v>8.047</v>
      </c>
      <c r="K131" s="32">
        <v>1.31</v>
      </c>
    </row>
    <row r="132" spans="1:11" ht="12.75">
      <c r="A132" s="32">
        <v>131</v>
      </c>
      <c r="B132" s="32" t="s">
        <v>193</v>
      </c>
      <c r="C132" s="32">
        <v>243</v>
      </c>
      <c r="D132" s="32">
        <v>15</v>
      </c>
      <c r="E132" s="32">
        <v>20.3</v>
      </c>
      <c r="F132" s="32">
        <v>0</v>
      </c>
      <c r="G132" s="32">
        <v>0</v>
      </c>
      <c r="H132" s="32">
        <v>72</v>
      </c>
      <c r="I132" s="32">
        <v>8.22</v>
      </c>
      <c r="J132" s="32">
        <v>9.26</v>
      </c>
      <c r="K132" s="32">
        <v>1.6</v>
      </c>
    </row>
    <row r="133" spans="1:11" ht="12.75">
      <c r="A133" s="32">
        <v>132</v>
      </c>
      <c r="B133" s="32" t="s">
        <v>194</v>
      </c>
      <c r="C133" s="32">
        <v>93</v>
      </c>
      <c r="D133" s="32">
        <v>21</v>
      </c>
      <c r="E133" s="32">
        <v>1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</row>
    <row r="134" spans="1:11" ht="12.75">
      <c r="A134" s="32">
        <v>133</v>
      </c>
      <c r="B134" s="32" t="s">
        <v>195</v>
      </c>
      <c r="C134" s="32">
        <v>540</v>
      </c>
      <c r="D134" s="32">
        <v>20.4</v>
      </c>
      <c r="E134" s="32">
        <v>50.6</v>
      </c>
      <c r="F134" s="32">
        <v>0.8</v>
      </c>
      <c r="G134" s="32">
        <v>0</v>
      </c>
      <c r="H134" s="32">
        <v>72</v>
      </c>
      <c r="I134" s="32">
        <v>20.5</v>
      </c>
      <c r="J134" s="32">
        <v>23.1</v>
      </c>
      <c r="K134" s="32">
        <v>4</v>
      </c>
    </row>
    <row r="135" spans="1:11" ht="12.75">
      <c r="A135" s="32">
        <v>134</v>
      </c>
      <c r="B135" s="32" t="s">
        <v>196</v>
      </c>
      <c r="C135" s="32">
        <v>113</v>
      </c>
      <c r="D135" s="32">
        <v>19.3</v>
      </c>
      <c r="E135" s="32">
        <v>4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</row>
    <row r="136" spans="1:11" ht="12.75">
      <c r="A136" s="32">
        <v>135</v>
      </c>
      <c r="B136" s="32" t="s">
        <v>197</v>
      </c>
      <c r="C136" s="32">
        <v>81</v>
      </c>
      <c r="D136" s="32">
        <v>14.6</v>
      </c>
      <c r="E136" s="32">
        <v>2.5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</row>
    <row r="137" spans="1:11" ht="12.75">
      <c r="A137" s="32">
        <v>136</v>
      </c>
      <c r="B137" s="32" t="s">
        <v>198</v>
      </c>
      <c r="C137" s="32">
        <v>155</v>
      </c>
      <c r="D137" s="32">
        <v>20</v>
      </c>
      <c r="E137" s="32">
        <v>8.3</v>
      </c>
      <c r="F137" s="32">
        <v>0</v>
      </c>
      <c r="G137" s="32">
        <v>0</v>
      </c>
      <c r="H137" s="32">
        <v>69</v>
      </c>
      <c r="I137" s="32">
        <v>3.21</v>
      </c>
      <c r="J137" s="32">
        <v>3.62</v>
      </c>
      <c r="K137" s="32">
        <v>0.627</v>
      </c>
    </row>
    <row r="138" spans="1:11" ht="12.75">
      <c r="A138" s="32">
        <v>137</v>
      </c>
      <c r="B138" s="32" t="s">
        <v>199</v>
      </c>
      <c r="C138" s="32">
        <v>273</v>
      </c>
      <c r="D138" s="32">
        <v>16.6</v>
      </c>
      <c r="E138" s="32">
        <v>23</v>
      </c>
      <c r="F138" s="32">
        <v>0</v>
      </c>
      <c r="G138" s="32">
        <v>0</v>
      </c>
      <c r="H138" s="32">
        <v>72</v>
      </c>
      <c r="I138" s="32">
        <v>8.89</v>
      </c>
      <c r="J138" s="32">
        <v>10</v>
      </c>
      <c r="K138" s="32">
        <v>1.74</v>
      </c>
    </row>
    <row r="139" spans="1:11" ht="12.75">
      <c r="A139" s="32">
        <v>138</v>
      </c>
      <c r="B139" s="32" t="s">
        <v>200</v>
      </c>
      <c r="C139" s="32">
        <v>327</v>
      </c>
      <c r="D139" s="32">
        <v>15.4</v>
      </c>
      <c r="E139" s="32">
        <v>29.5</v>
      </c>
      <c r="F139" s="32">
        <v>0</v>
      </c>
      <c r="G139" s="32">
        <v>0</v>
      </c>
      <c r="H139" s="32">
        <v>72</v>
      </c>
      <c r="I139" s="32">
        <v>11.4</v>
      </c>
      <c r="J139" s="32">
        <v>12.9</v>
      </c>
      <c r="K139" s="32">
        <v>2.23</v>
      </c>
    </row>
    <row r="140" spans="1:11" ht="12.75">
      <c r="A140" s="32">
        <v>139</v>
      </c>
      <c r="B140" s="32" t="s">
        <v>201</v>
      </c>
      <c r="C140" s="32">
        <v>384</v>
      </c>
      <c r="D140" s="32">
        <v>22</v>
      </c>
      <c r="E140" s="32">
        <v>32.1</v>
      </c>
      <c r="F140" s="32">
        <v>2</v>
      </c>
      <c r="G140" s="32">
        <v>0</v>
      </c>
      <c r="H140" s="32">
        <v>72</v>
      </c>
      <c r="I140" s="32">
        <v>12.4</v>
      </c>
      <c r="J140" s="32">
        <v>14</v>
      </c>
      <c r="K140" s="32">
        <v>2.42</v>
      </c>
    </row>
    <row r="141" spans="1:11" ht="12.75">
      <c r="A141" s="32">
        <v>140</v>
      </c>
      <c r="B141" s="32" t="s">
        <v>202</v>
      </c>
      <c r="C141" s="32">
        <v>133</v>
      </c>
      <c r="D141" s="32">
        <v>23</v>
      </c>
      <c r="E141" s="32">
        <v>4.6</v>
      </c>
      <c r="F141" s="32">
        <v>0</v>
      </c>
      <c r="G141" s="32">
        <v>0</v>
      </c>
      <c r="H141" s="32">
        <v>71</v>
      </c>
      <c r="I141" s="32">
        <v>1.88</v>
      </c>
      <c r="J141" s="32">
        <v>0.904</v>
      </c>
      <c r="K141" s="32">
        <v>1.48</v>
      </c>
    </row>
    <row r="142" spans="1:11" ht="12.75">
      <c r="A142" s="32">
        <v>141</v>
      </c>
      <c r="B142" s="32" t="s">
        <v>203</v>
      </c>
      <c r="C142" s="32">
        <v>225</v>
      </c>
      <c r="D142" s="32">
        <v>18</v>
      </c>
      <c r="E142" s="32">
        <v>17</v>
      </c>
      <c r="F142" s="32">
        <v>0</v>
      </c>
      <c r="G142" s="32">
        <v>0</v>
      </c>
      <c r="H142" s="32">
        <v>78</v>
      </c>
      <c r="I142" s="32">
        <v>8.11</v>
      </c>
      <c r="J142" s="32">
        <v>6.31</v>
      </c>
      <c r="K142" s="32">
        <v>0.778</v>
      </c>
    </row>
    <row r="143" spans="1:11" ht="12.75">
      <c r="A143" s="32">
        <v>142</v>
      </c>
      <c r="B143" s="32" t="s">
        <v>204</v>
      </c>
      <c r="C143" s="32">
        <v>357</v>
      </c>
      <c r="D143" s="32">
        <v>15.6</v>
      </c>
      <c r="E143" s="32">
        <v>32.7</v>
      </c>
      <c r="F143" s="32">
        <v>0</v>
      </c>
      <c r="G143" s="32">
        <v>0</v>
      </c>
      <c r="H143" s="32">
        <v>78</v>
      </c>
      <c r="I143" s="32">
        <v>15.6</v>
      </c>
      <c r="J143" s="32">
        <v>12.1</v>
      </c>
      <c r="K143" s="32">
        <v>1.5</v>
      </c>
    </row>
    <row r="144" spans="1:11" ht="12.75">
      <c r="A144" s="32">
        <v>143</v>
      </c>
      <c r="B144" s="32" t="s">
        <v>205</v>
      </c>
      <c r="C144" s="32">
        <v>235</v>
      </c>
      <c r="D144" s="32">
        <v>17.9</v>
      </c>
      <c r="E144" s="32">
        <v>18.7</v>
      </c>
      <c r="F144" s="32">
        <v>0</v>
      </c>
      <c r="G144" s="32">
        <v>0</v>
      </c>
      <c r="H144" s="32">
        <v>78</v>
      </c>
      <c r="I144" s="32">
        <v>8.92</v>
      </c>
      <c r="J144" s="32">
        <v>6.93</v>
      </c>
      <c r="K144" s="32">
        <v>0.856</v>
      </c>
    </row>
    <row r="145" spans="1:11" ht="12.75">
      <c r="A145" s="32">
        <v>144</v>
      </c>
      <c r="B145" s="32" t="s">
        <v>206</v>
      </c>
      <c r="C145" s="32">
        <v>453</v>
      </c>
      <c r="D145" s="32">
        <v>14</v>
      </c>
      <c r="E145" s="32">
        <v>42</v>
      </c>
      <c r="F145" s="32">
        <v>5</v>
      </c>
      <c r="G145" s="32">
        <v>0</v>
      </c>
      <c r="H145" s="32">
        <v>255</v>
      </c>
      <c r="I145" s="32">
        <v>17.3</v>
      </c>
      <c r="J145" s="32">
        <v>16.9</v>
      </c>
      <c r="K145" s="32">
        <v>4.26</v>
      </c>
    </row>
    <row r="146" spans="1:11" ht="12.75">
      <c r="A146" s="32">
        <v>145</v>
      </c>
      <c r="B146" s="32" t="s">
        <v>207</v>
      </c>
      <c r="C146" s="32">
        <v>265</v>
      </c>
      <c r="D146" s="32">
        <v>15.2</v>
      </c>
      <c r="E146" s="32">
        <v>20.5</v>
      </c>
      <c r="F146" s="32">
        <v>5.3</v>
      </c>
      <c r="G146" s="32">
        <v>0</v>
      </c>
      <c r="H146" s="32">
        <v>59</v>
      </c>
      <c r="I146" s="32">
        <v>8.43</v>
      </c>
      <c r="J146" s="32">
        <v>9.54</v>
      </c>
      <c r="K146" s="32">
        <v>0.807</v>
      </c>
    </row>
    <row r="147" spans="1:11" ht="12.75">
      <c r="A147" s="32">
        <v>146</v>
      </c>
      <c r="B147" s="32" t="s">
        <v>208</v>
      </c>
      <c r="C147" s="32">
        <v>129</v>
      </c>
      <c r="D147" s="32">
        <v>20.5</v>
      </c>
      <c r="E147" s="32">
        <v>4.5</v>
      </c>
      <c r="F147" s="32">
        <v>1.6</v>
      </c>
      <c r="G147" s="32">
        <v>0</v>
      </c>
      <c r="H147" s="32">
        <v>370</v>
      </c>
      <c r="I147" s="32">
        <v>1.37</v>
      </c>
      <c r="J147" s="32">
        <v>0.779</v>
      </c>
      <c r="K147" s="32">
        <v>1.14</v>
      </c>
    </row>
    <row r="148" spans="1:11" ht="12.75">
      <c r="A148" s="32">
        <v>147</v>
      </c>
      <c r="B148" s="32" t="s">
        <v>209</v>
      </c>
      <c r="C148" s="32">
        <v>352</v>
      </c>
      <c r="D148" s="32">
        <v>21.5</v>
      </c>
      <c r="E148" s="32">
        <v>29.2</v>
      </c>
      <c r="F148" s="32">
        <v>0.8</v>
      </c>
      <c r="G148" s="32">
        <v>0</v>
      </c>
      <c r="H148" s="32">
        <v>69</v>
      </c>
      <c r="I148" s="32">
        <v>11.3</v>
      </c>
      <c r="J148" s="32">
        <v>12.7</v>
      </c>
      <c r="K148" s="32">
        <v>2.21</v>
      </c>
    </row>
    <row r="149" spans="1:11" ht="12.75">
      <c r="A149" s="32">
        <v>148</v>
      </c>
      <c r="B149" s="32" t="s">
        <v>210</v>
      </c>
      <c r="C149" s="32">
        <v>162</v>
      </c>
      <c r="D149" s="32">
        <v>30.5</v>
      </c>
      <c r="E149" s="32">
        <v>4.5</v>
      </c>
      <c r="F149" s="32">
        <v>0</v>
      </c>
      <c r="G149" s="32">
        <v>0</v>
      </c>
      <c r="H149" s="32">
        <v>69</v>
      </c>
      <c r="I149" s="32">
        <v>1.74</v>
      </c>
      <c r="J149" s="32">
        <v>1.96</v>
      </c>
      <c r="K149" s="32">
        <v>0.339</v>
      </c>
    </row>
    <row r="150" spans="1:11" ht="12.75">
      <c r="A150" s="32">
        <v>149</v>
      </c>
      <c r="B150" s="32" t="s">
        <v>211</v>
      </c>
      <c r="C150" s="32">
        <v>186</v>
      </c>
      <c r="D150" s="32">
        <v>16.8</v>
      </c>
      <c r="E150" s="32">
        <v>13.2</v>
      </c>
      <c r="F150" s="32">
        <v>0</v>
      </c>
      <c r="G150" s="32">
        <v>0</v>
      </c>
      <c r="H150" s="32">
        <v>180</v>
      </c>
      <c r="I150" s="32">
        <v>4.93</v>
      </c>
      <c r="J150" s="32">
        <v>6.11</v>
      </c>
      <c r="K150" s="32">
        <v>0.895</v>
      </c>
    </row>
    <row r="151" spans="1:11" ht="12.75">
      <c r="A151" s="32">
        <v>150</v>
      </c>
      <c r="B151" s="32" t="s">
        <v>212</v>
      </c>
      <c r="C151" s="32">
        <v>386</v>
      </c>
      <c r="D151" s="32">
        <v>50</v>
      </c>
      <c r="E151" s="32">
        <v>20.7</v>
      </c>
      <c r="F151" s="32">
        <v>0</v>
      </c>
      <c r="G151" s="32">
        <v>0</v>
      </c>
      <c r="H151" s="32">
        <v>69</v>
      </c>
      <c r="I151" s="32">
        <v>8</v>
      </c>
      <c r="J151" s="32">
        <v>9.02</v>
      </c>
      <c r="K151" s="32">
        <v>1.56</v>
      </c>
    </row>
    <row r="152" spans="1:11" ht="12.75">
      <c r="A152" s="32">
        <v>151</v>
      </c>
      <c r="B152" s="32" t="s">
        <v>213</v>
      </c>
      <c r="C152" s="32">
        <v>131</v>
      </c>
      <c r="D152" s="32">
        <v>15.3</v>
      </c>
      <c r="E152" s="32">
        <v>7.8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</row>
    <row r="153" spans="1:11" ht="12.75">
      <c r="A153" s="32">
        <v>152</v>
      </c>
      <c r="B153" s="32" t="s">
        <v>214</v>
      </c>
      <c r="C153" s="32">
        <v>430</v>
      </c>
      <c r="D153" s="32">
        <v>19.5</v>
      </c>
      <c r="E153" s="32">
        <v>37.8</v>
      </c>
      <c r="F153" s="32">
        <v>3</v>
      </c>
      <c r="G153" s="32">
        <v>0</v>
      </c>
      <c r="H153" s="32">
        <v>70</v>
      </c>
      <c r="I153" s="32">
        <v>16</v>
      </c>
      <c r="J153" s="32">
        <v>15.9</v>
      </c>
      <c r="K153" s="32">
        <v>3.43</v>
      </c>
    </row>
    <row r="154" spans="1:11" ht="12.75">
      <c r="A154" s="32">
        <v>153</v>
      </c>
      <c r="B154" s="32" t="s">
        <v>215</v>
      </c>
      <c r="C154" s="32">
        <v>310</v>
      </c>
      <c r="D154" s="32">
        <v>14</v>
      </c>
      <c r="E154" s="32">
        <v>27</v>
      </c>
      <c r="F154" s="32">
        <v>3</v>
      </c>
      <c r="G154" s="32">
        <v>0</v>
      </c>
      <c r="H154" s="32">
        <v>72</v>
      </c>
      <c r="I154" s="32">
        <v>10.9</v>
      </c>
      <c r="J154" s="32">
        <v>12.3</v>
      </c>
      <c r="K154" s="32">
        <v>2.13</v>
      </c>
    </row>
    <row r="155" spans="1:11" ht="12.75">
      <c r="A155" s="32">
        <v>154</v>
      </c>
      <c r="B155" s="32" t="s">
        <v>216</v>
      </c>
      <c r="C155" s="32">
        <v>480</v>
      </c>
      <c r="D155" s="32">
        <v>12.5</v>
      </c>
      <c r="E155" s="32">
        <v>46.6</v>
      </c>
      <c r="F155" s="32">
        <v>0</v>
      </c>
      <c r="G155" s="32">
        <v>0</v>
      </c>
      <c r="H155" s="32">
        <v>57</v>
      </c>
      <c r="I155" s="32">
        <v>19.3</v>
      </c>
      <c r="J155" s="32">
        <v>21.2</v>
      </c>
      <c r="K155" s="32">
        <v>3.47</v>
      </c>
    </row>
    <row r="156" spans="1:11" ht="12.75">
      <c r="A156" s="32">
        <v>155</v>
      </c>
      <c r="B156" s="32" t="s">
        <v>217</v>
      </c>
      <c r="C156" s="32">
        <v>106</v>
      </c>
      <c r="D156" s="32">
        <v>23</v>
      </c>
      <c r="E156" s="32">
        <v>1.6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</row>
    <row r="157" spans="1:11" ht="12.75">
      <c r="A157" s="32">
        <v>156</v>
      </c>
      <c r="B157" s="32" t="s">
        <v>218</v>
      </c>
      <c r="C157" s="32">
        <v>167</v>
      </c>
      <c r="D157" s="32">
        <v>20</v>
      </c>
      <c r="E157" s="32">
        <v>9.7</v>
      </c>
      <c r="F157" s="32">
        <v>0</v>
      </c>
      <c r="G157" s="32">
        <v>0</v>
      </c>
      <c r="H157" s="32">
        <v>110</v>
      </c>
      <c r="I157" s="32">
        <v>3.22</v>
      </c>
      <c r="J157" s="32">
        <v>4.36</v>
      </c>
      <c r="K157" s="32">
        <v>1.46</v>
      </c>
    </row>
    <row r="158" spans="1:11" ht="12.75">
      <c r="A158" s="32">
        <v>157</v>
      </c>
      <c r="B158" s="32" t="s">
        <v>219</v>
      </c>
      <c r="C158" s="32">
        <v>112</v>
      </c>
      <c r="D158" s="32">
        <v>21.8</v>
      </c>
      <c r="E158" s="32">
        <v>2.8</v>
      </c>
      <c r="F158" s="32">
        <v>0</v>
      </c>
      <c r="G158" s="32">
        <v>0</v>
      </c>
      <c r="H158" s="32">
        <v>69</v>
      </c>
      <c r="I158" s="32">
        <v>0.928</v>
      </c>
      <c r="J158" s="32">
        <v>1.26</v>
      </c>
      <c r="K158" s="32">
        <v>0.419</v>
      </c>
    </row>
    <row r="159" spans="1:11" ht="12.75">
      <c r="A159" s="32">
        <v>158</v>
      </c>
      <c r="B159" s="32" t="s">
        <v>220</v>
      </c>
      <c r="C159" s="32">
        <v>109</v>
      </c>
      <c r="D159" s="32">
        <v>16</v>
      </c>
      <c r="E159" s="32">
        <v>5</v>
      </c>
      <c r="F159" s="32">
        <v>0</v>
      </c>
      <c r="G159" s="32">
        <v>0</v>
      </c>
      <c r="H159" s="32">
        <v>400</v>
      </c>
      <c r="I159" s="32">
        <v>1.69</v>
      </c>
      <c r="J159" s="32">
        <v>1.18</v>
      </c>
      <c r="K159" s="32">
        <v>0.735</v>
      </c>
    </row>
    <row r="160" spans="1:11" ht="12.75">
      <c r="A160" s="32">
        <v>159</v>
      </c>
      <c r="B160" s="32" t="s">
        <v>221</v>
      </c>
      <c r="C160" s="32">
        <v>295</v>
      </c>
      <c r="D160" s="32">
        <v>12.9</v>
      </c>
      <c r="E160" s="32">
        <v>27</v>
      </c>
      <c r="F160" s="32">
        <v>0</v>
      </c>
      <c r="G160" s="32">
        <v>0</v>
      </c>
      <c r="H160" s="32">
        <v>72</v>
      </c>
      <c r="I160" s="32">
        <v>10.4</v>
      </c>
      <c r="J160" s="32">
        <v>11.8</v>
      </c>
      <c r="K160" s="32">
        <v>2.04</v>
      </c>
    </row>
    <row r="161" spans="1:11" ht="12.75">
      <c r="A161" s="32">
        <v>160</v>
      </c>
      <c r="B161" s="32" t="s">
        <v>222</v>
      </c>
      <c r="C161" s="32">
        <v>235</v>
      </c>
      <c r="D161" s="32">
        <v>12</v>
      </c>
      <c r="E161" s="32">
        <v>19.5</v>
      </c>
      <c r="F161" s="32">
        <v>3</v>
      </c>
      <c r="G161" s="32">
        <v>0</v>
      </c>
      <c r="H161" s="32">
        <v>65</v>
      </c>
      <c r="I161" s="32">
        <v>7.54</v>
      </c>
      <c r="J161" s="32">
        <v>8.5</v>
      </c>
      <c r="K161" s="32">
        <v>1.47</v>
      </c>
    </row>
    <row r="162" spans="1:11" ht="12.75">
      <c r="A162" s="32">
        <v>161</v>
      </c>
      <c r="B162" s="32" t="s">
        <v>223</v>
      </c>
      <c r="C162" s="32">
        <v>454</v>
      </c>
      <c r="D162" s="32">
        <v>25.8</v>
      </c>
      <c r="E162" s="32">
        <v>38.1</v>
      </c>
      <c r="F162" s="32">
        <v>2</v>
      </c>
      <c r="G162" s="32">
        <v>0</v>
      </c>
      <c r="H162" s="32">
        <v>72</v>
      </c>
      <c r="I162" s="32">
        <v>14.7</v>
      </c>
      <c r="J162" s="32">
        <v>16.6</v>
      </c>
      <c r="K162" s="32">
        <v>2.87</v>
      </c>
    </row>
    <row r="163" spans="1:11" ht="12.75">
      <c r="A163" s="32">
        <v>162</v>
      </c>
      <c r="B163" s="32" t="s">
        <v>224</v>
      </c>
      <c r="C163" s="32">
        <v>81</v>
      </c>
      <c r="D163" s="32">
        <v>18</v>
      </c>
      <c r="E163" s="32">
        <v>1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</row>
    <row r="164" spans="1:11" ht="12.75">
      <c r="A164" s="32">
        <v>163</v>
      </c>
      <c r="B164" s="32" t="s">
        <v>225</v>
      </c>
      <c r="C164" s="32">
        <v>113</v>
      </c>
      <c r="D164" s="32">
        <v>10.3</v>
      </c>
      <c r="E164" s="32">
        <v>8</v>
      </c>
      <c r="F164" s="32">
        <v>0</v>
      </c>
      <c r="G164" s="32">
        <v>0</v>
      </c>
      <c r="H164" s="32">
        <v>2200</v>
      </c>
      <c r="I164" s="32">
        <v>1.86</v>
      </c>
      <c r="J164" s="32">
        <v>1.59</v>
      </c>
      <c r="K164" s="32">
        <v>0.918</v>
      </c>
    </row>
    <row r="165" spans="1:11" ht="12.75">
      <c r="A165" s="32">
        <v>164</v>
      </c>
      <c r="B165" s="32" t="s">
        <v>226</v>
      </c>
      <c r="C165" s="32">
        <v>176</v>
      </c>
      <c r="D165" s="32">
        <v>20.2</v>
      </c>
      <c r="E165" s="32">
        <v>10.6</v>
      </c>
      <c r="F165" s="32">
        <v>0</v>
      </c>
      <c r="G165" s="32">
        <v>0</v>
      </c>
      <c r="H165" s="32">
        <v>65</v>
      </c>
      <c r="I165" s="32">
        <v>4.386</v>
      </c>
      <c r="J165" s="32">
        <v>4.816</v>
      </c>
      <c r="K165" s="32">
        <v>0.42</v>
      </c>
    </row>
    <row r="166" spans="1:11" ht="12.75">
      <c r="A166" s="32">
        <v>165</v>
      </c>
      <c r="B166" s="32" t="s">
        <v>227</v>
      </c>
      <c r="C166" s="32">
        <v>131</v>
      </c>
      <c r="D166" s="32">
        <v>20.7</v>
      </c>
      <c r="E166" s="32">
        <v>5.4</v>
      </c>
      <c r="F166" s="32">
        <v>0</v>
      </c>
      <c r="G166" s="32">
        <v>0</v>
      </c>
      <c r="H166" s="32">
        <v>59</v>
      </c>
      <c r="I166" s="32">
        <v>2.22</v>
      </c>
      <c r="J166" s="32">
        <v>2.51</v>
      </c>
      <c r="K166" s="32">
        <v>0.212</v>
      </c>
    </row>
    <row r="167" spans="1:11" ht="12.75">
      <c r="A167" s="32">
        <v>166</v>
      </c>
      <c r="B167" s="32" t="s">
        <v>228</v>
      </c>
      <c r="C167" s="32">
        <v>221</v>
      </c>
      <c r="D167" s="32">
        <v>18.8</v>
      </c>
      <c r="E167" s="32">
        <v>16.2</v>
      </c>
      <c r="F167" s="32">
        <v>0</v>
      </c>
      <c r="G167" s="32">
        <v>0</v>
      </c>
      <c r="H167" s="32">
        <v>65</v>
      </c>
      <c r="I167" s="32">
        <v>6.713</v>
      </c>
      <c r="J167" s="32">
        <v>7.37</v>
      </c>
      <c r="K167" s="32">
        <v>0.643</v>
      </c>
    </row>
    <row r="168" spans="1:11" ht="12.75">
      <c r="A168" s="32">
        <v>167</v>
      </c>
      <c r="B168" s="32" t="s">
        <v>229</v>
      </c>
      <c r="C168" s="32">
        <v>256</v>
      </c>
      <c r="D168" s="32">
        <v>16.7</v>
      </c>
      <c r="E168" s="32">
        <v>21</v>
      </c>
      <c r="F168" s="32">
        <v>0</v>
      </c>
      <c r="G168" s="32">
        <v>0</v>
      </c>
      <c r="H168" s="32">
        <v>65</v>
      </c>
      <c r="I168" s="32">
        <v>8.63</v>
      </c>
      <c r="J168" s="32">
        <v>9.77</v>
      </c>
      <c r="K168" s="32">
        <v>0.827</v>
      </c>
    </row>
    <row r="169" spans="1:11" ht="12.75">
      <c r="A169" s="32">
        <v>168</v>
      </c>
      <c r="B169" s="32" t="s">
        <v>230</v>
      </c>
      <c r="C169" s="32">
        <v>253</v>
      </c>
      <c r="D169" s="32">
        <v>17</v>
      </c>
      <c r="E169" s="32">
        <v>20.5</v>
      </c>
      <c r="F169" s="32">
        <v>0</v>
      </c>
      <c r="G169" s="32">
        <v>0</v>
      </c>
      <c r="H169" s="32">
        <v>65</v>
      </c>
      <c r="I169" s="32">
        <v>8.43</v>
      </c>
      <c r="J169" s="32">
        <v>9.54</v>
      </c>
      <c r="K169" s="32">
        <v>0.807</v>
      </c>
    </row>
    <row r="170" spans="1:11" ht="12.75">
      <c r="A170" s="32">
        <v>169</v>
      </c>
      <c r="B170" s="32" t="s">
        <v>231</v>
      </c>
      <c r="C170" s="32">
        <v>272</v>
      </c>
      <c r="D170" s="32">
        <v>16.6</v>
      </c>
      <c r="E170" s="32">
        <v>22.8</v>
      </c>
      <c r="F170" s="32">
        <v>0</v>
      </c>
      <c r="G170" s="32">
        <v>0</v>
      </c>
      <c r="H170" s="32">
        <v>65</v>
      </c>
      <c r="I170" s="32">
        <v>9.483</v>
      </c>
      <c r="J170" s="32">
        <v>10.412</v>
      </c>
      <c r="K170" s="32">
        <v>0.908</v>
      </c>
    </row>
    <row r="171" spans="1:11" ht="12.75">
      <c r="A171" s="33">
        <v>170</v>
      </c>
      <c r="B171" s="33" t="s">
        <v>232</v>
      </c>
      <c r="C171" s="33">
        <v>76</v>
      </c>
      <c r="D171" s="33">
        <v>17.4</v>
      </c>
      <c r="E171" s="33">
        <v>0.7</v>
      </c>
      <c r="F171" s="33">
        <v>0</v>
      </c>
      <c r="G171" s="33">
        <v>0</v>
      </c>
      <c r="H171" s="33">
        <v>50</v>
      </c>
      <c r="I171" s="33">
        <v>0.127</v>
      </c>
      <c r="J171" s="33">
        <v>0.078</v>
      </c>
      <c r="K171" s="33">
        <v>0.277</v>
      </c>
    </row>
    <row r="172" spans="1:11" ht="12.75">
      <c r="A172" s="33">
        <v>171</v>
      </c>
      <c r="B172" s="33" t="s">
        <v>233</v>
      </c>
      <c r="C172" s="33">
        <v>47</v>
      </c>
      <c r="D172" s="33">
        <v>10.7</v>
      </c>
      <c r="E172" s="33">
        <v>0.5</v>
      </c>
      <c r="F172" s="33">
        <v>0</v>
      </c>
      <c r="G172" s="33">
        <v>0</v>
      </c>
      <c r="H172" s="33">
        <v>40</v>
      </c>
      <c r="I172" s="33">
        <v>0</v>
      </c>
      <c r="J172" s="33">
        <v>0</v>
      </c>
      <c r="K172" s="33">
        <v>0</v>
      </c>
    </row>
    <row r="173" spans="1:11" ht="12.75">
      <c r="A173" s="33">
        <v>172</v>
      </c>
      <c r="B173" s="33" t="s">
        <v>234</v>
      </c>
      <c r="C173" s="33">
        <v>47</v>
      </c>
      <c r="D173" s="33">
        <v>10.7</v>
      </c>
      <c r="E173" s="33">
        <v>0.5</v>
      </c>
      <c r="F173" s="33">
        <v>0</v>
      </c>
      <c r="G173" s="33">
        <v>0</v>
      </c>
      <c r="H173" s="33">
        <v>40</v>
      </c>
      <c r="I173" s="33">
        <v>0</v>
      </c>
      <c r="J173" s="33">
        <v>0</v>
      </c>
      <c r="K173" s="33">
        <v>0</v>
      </c>
    </row>
    <row r="174" spans="1:11" ht="12.75">
      <c r="A174" s="33">
        <v>173</v>
      </c>
      <c r="B174" s="33" t="s">
        <v>235</v>
      </c>
      <c r="C174" s="33">
        <v>205</v>
      </c>
      <c r="D174" s="33">
        <v>16.3</v>
      </c>
      <c r="E174" s="33">
        <v>15.5</v>
      </c>
      <c r="F174" s="33">
        <v>0</v>
      </c>
      <c r="G174" s="33">
        <v>0</v>
      </c>
      <c r="H174" s="33">
        <v>50</v>
      </c>
      <c r="I174" s="33">
        <v>3.15</v>
      </c>
      <c r="J174" s="33">
        <v>9.94</v>
      </c>
      <c r="K174" s="33">
        <v>0.487</v>
      </c>
    </row>
    <row r="175" spans="1:11" ht="12.75">
      <c r="A175" s="33">
        <v>174</v>
      </c>
      <c r="B175" s="33" t="s">
        <v>236</v>
      </c>
      <c r="C175" s="33">
        <v>205</v>
      </c>
      <c r="D175" s="33">
        <v>16.3</v>
      </c>
      <c r="E175" s="33">
        <v>15.5</v>
      </c>
      <c r="F175" s="33">
        <v>0</v>
      </c>
      <c r="G175" s="33">
        <v>0</v>
      </c>
      <c r="H175" s="33">
        <v>50</v>
      </c>
      <c r="I175" s="33">
        <v>3.15</v>
      </c>
      <c r="J175" s="33">
        <v>9.94</v>
      </c>
      <c r="K175" s="33">
        <v>0.487</v>
      </c>
    </row>
    <row r="176" spans="1:11" ht="12.75">
      <c r="A176" s="33">
        <v>175</v>
      </c>
      <c r="B176" s="33" t="s">
        <v>237</v>
      </c>
      <c r="C176" s="33">
        <v>155</v>
      </c>
      <c r="D176" s="33">
        <v>18</v>
      </c>
      <c r="E176" s="33">
        <v>9</v>
      </c>
      <c r="F176" s="33">
        <v>0.5</v>
      </c>
      <c r="G176" s="33">
        <v>0</v>
      </c>
      <c r="H176" s="33">
        <v>70</v>
      </c>
      <c r="I176" s="33">
        <v>1.81</v>
      </c>
      <c r="J176" s="33">
        <v>4.52</v>
      </c>
      <c r="K176" s="33">
        <v>1.59</v>
      </c>
    </row>
    <row r="177" spans="1:11" ht="12.75">
      <c r="A177" s="33">
        <v>176</v>
      </c>
      <c r="B177" s="33" t="s">
        <v>238</v>
      </c>
      <c r="C177" s="33">
        <v>200</v>
      </c>
      <c r="D177" s="33">
        <v>23</v>
      </c>
      <c r="E177" s="33">
        <v>12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</row>
    <row r="178" spans="1:11" ht="12.75">
      <c r="A178" s="33">
        <v>177</v>
      </c>
      <c r="B178" s="33" t="s">
        <v>239</v>
      </c>
      <c r="C178" s="33">
        <v>285</v>
      </c>
      <c r="D178" s="33">
        <v>24</v>
      </c>
      <c r="E178" s="33">
        <v>21</v>
      </c>
      <c r="F178" s="33">
        <v>0</v>
      </c>
      <c r="G178" s="33">
        <v>0</v>
      </c>
      <c r="H178" s="33">
        <v>65</v>
      </c>
      <c r="I178" s="33">
        <v>3.55</v>
      </c>
      <c r="J178" s="33">
        <v>7.75</v>
      </c>
      <c r="K178" s="33">
        <v>7.24</v>
      </c>
    </row>
    <row r="179" spans="1:11" ht="12.75">
      <c r="A179" s="33">
        <v>178</v>
      </c>
      <c r="B179" s="33" t="s">
        <v>240</v>
      </c>
      <c r="C179" s="33">
        <v>168</v>
      </c>
      <c r="D179" s="33">
        <v>15</v>
      </c>
      <c r="E179" s="33">
        <v>12</v>
      </c>
      <c r="F179" s="33">
        <v>0</v>
      </c>
      <c r="G179" s="33">
        <v>0</v>
      </c>
      <c r="H179" s="33">
        <v>80</v>
      </c>
      <c r="I179" s="33">
        <v>2.91</v>
      </c>
      <c r="J179" s="33">
        <v>4.63</v>
      </c>
      <c r="K179" s="33">
        <v>2.93</v>
      </c>
    </row>
    <row r="180" spans="1:11" ht="12.75">
      <c r="A180" s="33">
        <v>179</v>
      </c>
      <c r="B180" s="33" t="s">
        <v>241</v>
      </c>
      <c r="C180" s="33">
        <v>76</v>
      </c>
      <c r="D180" s="33">
        <v>17.4</v>
      </c>
      <c r="E180" s="33">
        <v>0.7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</row>
    <row r="181" spans="1:11" ht="12.75">
      <c r="A181" s="33">
        <v>180</v>
      </c>
      <c r="B181" s="33" t="s">
        <v>242</v>
      </c>
      <c r="C181" s="33">
        <v>86</v>
      </c>
      <c r="D181" s="33">
        <v>17</v>
      </c>
      <c r="E181" s="33">
        <v>2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</row>
    <row r="182" spans="1:11" ht="12.75">
      <c r="A182" s="33">
        <v>181</v>
      </c>
      <c r="B182" s="33" t="s">
        <v>243</v>
      </c>
      <c r="C182" s="33">
        <v>138</v>
      </c>
      <c r="D182" s="33">
        <v>21</v>
      </c>
      <c r="E182" s="33">
        <v>6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</row>
    <row r="183" spans="1:11" ht="12.75">
      <c r="A183" s="33">
        <v>182</v>
      </c>
      <c r="B183" s="33" t="s">
        <v>244</v>
      </c>
      <c r="C183" s="33">
        <v>129</v>
      </c>
      <c r="D183" s="33">
        <v>17.6</v>
      </c>
      <c r="E183" s="33">
        <v>6.3</v>
      </c>
      <c r="F183" s="33">
        <v>0.6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</row>
    <row r="184" spans="1:11" ht="12.75">
      <c r="A184" s="33">
        <v>183</v>
      </c>
      <c r="B184" s="33" t="s">
        <v>245</v>
      </c>
      <c r="C184" s="33">
        <v>74</v>
      </c>
      <c r="D184" s="33">
        <v>15.4</v>
      </c>
      <c r="E184" s="33">
        <v>1</v>
      </c>
      <c r="F184" s="33">
        <v>1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</row>
    <row r="185" spans="1:11" ht="12.75">
      <c r="A185" s="33">
        <v>184</v>
      </c>
      <c r="B185" s="33" t="s">
        <v>246</v>
      </c>
      <c r="C185" s="33">
        <v>153</v>
      </c>
      <c r="D185" s="33">
        <v>15</v>
      </c>
      <c r="E185" s="33">
        <v>10</v>
      </c>
      <c r="F185" s="33">
        <v>0.8</v>
      </c>
      <c r="G185" s="33">
        <v>0</v>
      </c>
      <c r="H185" s="33">
        <v>80</v>
      </c>
      <c r="I185" s="33">
        <v>2.43</v>
      </c>
      <c r="J185" s="33">
        <v>3.86</v>
      </c>
      <c r="K185" s="33">
        <v>2.43</v>
      </c>
    </row>
    <row r="186" spans="1:11" ht="12.75">
      <c r="A186" s="33">
        <v>185</v>
      </c>
      <c r="B186" s="33" t="s">
        <v>247</v>
      </c>
      <c r="C186" s="33">
        <v>82</v>
      </c>
      <c r="D186" s="33">
        <v>17</v>
      </c>
      <c r="E186" s="33">
        <v>1.3</v>
      </c>
      <c r="F186" s="33">
        <v>0.5</v>
      </c>
      <c r="G186" s="33">
        <v>0</v>
      </c>
      <c r="H186" s="33">
        <v>222</v>
      </c>
      <c r="I186" s="33">
        <v>0</v>
      </c>
      <c r="J186" s="33">
        <v>0</v>
      </c>
      <c r="K186" s="33">
        <v>0</v>
      </c>
    </row>
    <row r="187" spans="1:11" ht="12.75">
      <c r="A187" s="33">
        <v>186</v>
      </c>
      <c r="B187" s="33" t="s">
        <v>248</v>
      </c>
      <c r="C187" s="33">
        <v>88</v>
      </c>
      <c r="D187" s="33">
        <v>17</v>
      </c>
      <c r="E187" s="33">
        <v>2</v>
      </c>
      <c r="F187" s="33">
        <v>0.5</v>
      </c>
      <c r="G187" s="33">
        <v>0</v>
      </c>
      <c r="H187" s="33">
        <v>222</v>
      </c>
      <c r="I187" s="33">
        <v>0</v>
      </c>
      <c r="J187" s="33">
        <v>0</v>
      </c>
      <c r="K187" s="33">
        <v>0</v>
      </c>
    </row>
    <row r="188" spans="1:11" ht="12.75">
      <c r="A188" s="33">
        <v>187</v>
      </c>
      <c r="B188" s="33" t="s">
        <v>249</v>
      </c>
      <c r="C188" s="33">
        <v>124</v>
      </c>
      <c r="D188" s="33">
        <v>19.5</v>
      </c>
      <c r="E188" s="33">
        <v>5.1</v>
      </c>
      <c r="F188" s="33">
        <v>0</v>
      </c>
      <c r="G188" s="33">
        <v>0</v>
      </c>
      <c r="H188" s="33">
        <v>100</v>
      </c>
      <c r="I188" s="33">
        <v>0.77</v>
      </c>
      <c r="J188" s="33">
        <v>1.26</v>
      </c>
      <c r="K188" s="33">
        <v>2.42</v>
      </c>
    </row>
    <row r="189" spans="1:11" ht="12.75">
      <c r="A189" s="33">
        <v>188</v>
      </c>
      <c r="B189" s="33" t="s">
        <v>250</v>
      </c>
      <c r="C189" s="33">
        <v>78</v>
      </c>
      <c r="D189" s="33">
        <v>16.3</v>
      </c>
      <c r="E189" s="33">
        <v>1.4</v>
      </c>
      <c r="F189" s="33">
        <v>0</v>
      </c>
      <c r="G189" s="33">
        <v>0</v>
      </c>
      <c r="H189" s="33">
        <v>100</v>
      </c>
      <c r="I189" s="33">
        <v>0</v>
      </c>
      <c r="J189" s="33">
        <v>0</v>
      </c>
      <c r="K189" s="33">
        <v>0</v>
      </c>
    </row>
    <row r="190" spans="1:11" ht="12.75">
      <c r="A190" s="33">
        <v>189</v>
      </c>
      <c r="B190" s="33" t="s">
        <v>251</v>
      </c>
      <c r="C190" s="33">
        <v>127</v>
      </c>
      <c r="D190" s="33">
        <v>20.1</v>
      </c>
      <c r="E190" s="33">
        <v>5.2</v>
      </c>
      <c r="F190" s="33">
        <v>0</v>
      </c>
      <c r="G190" s="33">
        <v>0</v>
      </c>
      <c r="H190" s="33">
        <v>100</v>
      </c>
      <c r="I190" s="33">
        <v>0.785</v>
      </c>
      <c r="J190" s="33">
        <v>1.28</v>
      </c>
      <c r="K190" s="33">
        <v>2.47</v>
      </c>
    </row>
    <row r="191" spans="1:11" ht="12.75">
      <c r="A191" s="33">
        <v>190</v>
      </c>
      <c r="B191" s="33" t="s">
        <v>252</v>
      </c>
      <c r="C191" s="33">
        <v>79</v>
      </c>
      <c r="D191" s="33">
        <v>11.4</v>
      </c>
      <c r="E191" s="33">
        <v>3</v>
      </c>
      <c r="F191" s="33">
        <v>1.8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</row>
    <row r="192" spans="1:11" ht="12.75">
      <c r="A192" s="33">
        <v>191</v>
      </c>
      <c r="B192" s="33" t="s">
        <v>253</v>
      </c>
      <c r="C192" s="33">
        <v>93</v>
      </c>
      <c r="D192" s="33">
        <v>20.1</v>
      </c>
      <c r="E192" s="33">
        <v>1.4</v>
      </c>
      <c r="F192" s="33">
        <v>0</v>
      </c>
      <c r="G192" s="33">
        <v>0</v>
      </c>
      <c r="H192" s="33">
        <v>200</v>
      </c>
      <c r="I192" s="33">
        <v>0.217</v>
      </c>
      <c r="J192" s="33">
        <v>0.296</v>
      </c>
      <c r="K192" s="33">
        <v>0.453</v>
      </c>
    </row>
    <row r="193" spans="1:11" ht="12.75">
      <c r="A193" s="33">
        <v>192</v>
      </c>
      <c r="B193" s="33" t="s">
        <v>254</v>
      </c>
      <c r="C193" s="33">
        <v>107</v>
      </c>
      <c r="D193" s="33">
        <v>19</v>
      </c>
      <c r="E193" s="33">
        <v>2.8</v>
      </c>
      <c r="F193" s="33">
        <v>1.4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</row>
    <row r="194" spans="1:11" ht="12.75">
      <c r="A194" s="33">
        <v>193</v>
      </c>
      <c r="B194" s="33" t="s">
        <v>255</v>
      </c>
      <c r="C194" s="33">
        <v>77</v>
      </c>
      <c r="D194" s="33">
        <v>17</v>
      </c>
      <c r="E194" s="33">
        <v>1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</row>
    <row r="195" spans="1:11" ht="12.75">
      <c r="A195" s="33">
        <v>194</v>
      </c>
      <c r="B195" s="33" t="s">
        <v>256</v>
      </c>
      <c r="C195" s="33">
        <v>113</v>
      </c>
      <c r="D195" s="33">
        <v>24.3</v>
      </c>
      <c r="E195" s="33">
        <v>1.8</v>
      </c>
      <c r="F195" s="33">
        <v>0</v>
      </c>
      <c r="G195" s="33">
        <v>0</v>
      </c>
      <c r="H195" s="33">
        <v>500</v>
      </c>
      <c r="I195" s="33">
        <v>0.316</v>
      </c>
      <c r="J195" s="33">
        <v>0.358</v>
      </c>
      <c r="K195" s="33">
        <v>0.571</v>
      </c>
    </row>
    <row r="196" spans="1:11" ht="12.75">
      <c r="A196" s="33">
        <v>195</v>
      </c>
      <c r="B196" s="33" t="s">
        <v>257</v>
      </c>
      <c r="C196" s="33">
        <v>127</v>
      </c>
      <c r="D196" s="33">
        <v>15.7</v>
      </c>
      <c r="E196" s="33">
        <v>6.8</v>
      </c>
      <c r="F196" s="33">
        <v>0.8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</row>
    <row r="197" spans="1:11" ht="12.75">
      <c r="A197" s="33">
        <v>196</v>
      </c>
      <c r="B197" s="33" t="s">
        <v>258</v>
      </c>
      <c r="C197" s="33">
        <v>91</v>
      </c>
      <c r="D197" s="33">
        <v>18.3</v>
      </c>
      <c r="E197" s="33">
        <v>2</v>
      </c>
      <c r="F197" s="33">
        <v>0</v>
      </c>
      <c r="G197" s="33">
        <v>0</v>
      </c>
      <c r="H197" s="33">
        <v>150</v>
      </c>
      <c r="I197" s="33">
        <v>0.236</v>
      </c>
      <c r="J197" s="33">
        <v>0.384</v>
      </c>
      <c r="K197" s="33">
        <v>0.739</v>
      </c>
    </row>
    <row r="198" spans="1:11" ht="12.75">
      <c r="A198" s="33">
        <v>197</v>
      </c>
      <c r="B198" s="33" t="s">
        <v>259</v>
      </c>
      <c r="C198" s="33">
        <v>80</v>
      </c>
      <c r="D198" s="33">
        <v>16.5</v>
      </c>
      <c r="E198" s="33">
        <v>1.3</v>
      </c>
      <c r="F198" s="33">
        <v>0.5</v>
      </c>
      <c r="G198" s="33">
        <v>0</v>
      </c>
      <c r="H198" s="33">
        <v>60</v>
      </c>
      <c r="I198" s="33">
        <v>0.182</v>
      </c>
      <c r="J198" s="33">
        <v>0.266</v>
      </c>
      <c r="K198" s="33">
        <v>0.432</v>
      </c>
    </row>
    <row r="199" spans="1:11" ht="12.75">
      <c r="A199" s="33">
        <v>198</v>
      </c>
      <c r="B199" s="33" t="s">
        <v>260</v>
      </c>
      <c r="C199" s="33">
        <v>86</v>
      </c>
      <c r="D199" s="33">
        <v>18</v>
      </c>
      <c r="E199" s="33">
        <v>1.3</v>
      </c>
      <c r="F199" s="33">
        <v>0.6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</row>
    <row r="200" spans="1:11" ht="12.75">
      <c r="A200" s="33">
        <v>199</v>
      </c>
      <c r="B200" s="33" t="s">
        <v>261</v>
      </c>
      <c r="C200" s="33">
        <v>67</v>
      </c>
      <c r="D200" s="33">
        <v>10.8</v>
      </c>
      <c r="E200" s="33">
        <v>1.9</v>
      </c>
      <c r="F200" s="33">
        <v>1.9</v>
      </c>
      <c r="G200" s="33">
        <v>0</v>
      </c>
      <c r="H200" s="33">
        <v>100</v>
      </c>
      <c r="I200" s="33">
        <v>0.336</v>
      </c>
      <c r="J200" s="33">
        <v>0.351</v>
      </c>
      <c r="K200" s="33">
        <v>0.522</v>
      </c>
    </row>
    <row r="201" spans="1:11" ht="12.75">
      <c r="A201" s="33">
        <v>200</v>
      </c>
      <c r="B201" s="33" t="s">
        <v>262</v>
      </c>
      <c r="C201" s="33">
        <v>82</v>
      </c>
      <c r="D201" s="33">
        <v>12</v>
      </c>
      <c r="E201" s="33">
        <v>2.9</v>
      </c>
      <c r="F201" s="33">
        <v>2</v>
      </c>
      <c r="G201" s="33">
        <v>0</v>
      </c>
      <c r="H201" s="33">
        <v>100</v>
      </c>
      <c r="I201" s="33">
        <v>0.513</v>
      </c>
      <c r="J201" s="33">
        <v>0.535</v>
      </c>
      <c r="K201" s="33">
        <v>0.795</v>
      </c>
    </row>
    <row r="202" spans="1:11" ht="12.75">
      <c r="A202" s="33">
        <v>201</v>
      </c>
      <c r="B202" s="33" t="s">
        <v>263</v>
      </c>
      <c r="C202" s="33">
        <v>92</v>
      </c>
      <c r="D202" s="33">
        <v>15.9</v>
      </c>
      <c r="E202" s="33">
        <v>2.8</v>
      </c>
      <c r="F202" s="33">
        <v>0.8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</row>
    <row r="203" spans="1:11" ht="12.75">
      <c r="A203" s="33">
        <v>202</v>
      </c>
      <c r="B203" s="33" t="s">
        <v>264</v>
      </c>
      <c r="C203" s="33">
        <v>91</v>
      </c>
      <c r="D203" s="33">
        <v>17.8</v>
      </c>
      <c r="E203" s="33">
        <v>2.3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</row>
    <row r="204" spans="1:11" ht="12.75">
      <c r="A204" s="33">
        <v>203</v>
      </c>
      <c r="B204" s="33" t="s">
        <v>265</v>
      </c>
      <c r="C204" s="33">
        <v>127</v>
      </c>
      <c r="D204" s="33">
        <v>15.8</v>
      </c>
      <c r="E204" s="33">
        <v>6.8</v>
      </c>
      <c r="F204" s="33">
        <v>0.8</v>
      </c>
      <c r="G204" s="33">
        <v>0</v>
      </c>
      <c r="H204" s="33">
        <v>70</v>
      </c>
      <c r="I204" s="33">
        <v>0</v>
      </c>
      <c r="J204" s="33">
        <v>0</v>
      </c>
      <c r="K204" s="33">
        <v>0</v>
      </c>
    </row>
    <row r="205" spans="1:11" ht="12.75">
      <c r="A205" s="33">
        <v>204</v>
      </c>
      <c r="B205" s="33" t="s">
        <v>266</v>
      </c>
      <c r="C205" s="33">
        <v>56</v>
      </c>
      <c r="D205" s="33">
        <v>10.2</v>
      </c>
      <c r="E205" s="33">
        <v>1.4</v>
      </c>
      <c r="F205" s="33">
        <v>0.7</v>
      </c>
      <c r="G205" s="33">
        <v>0</v>
      </c>
      <c r="H205" s="33">
        <v>50</v>
      </c>
      <c r="I205" s="33">
        <v>0.309</v>
      </c>
      <c r="J205" s="33">
        <v>0.15</v>
      </c>
      <c r="K205" s="33">
        <v>0.447</v>
      </c>
    </row>
    <row r="206" spans="1:11" ht="12.75">
      <c r="A206" s="33">
        <v>205</v>
      </c>
      <c r="B206" s="33" t="s">
        <v>267</v>
      </c>
      <c r="C206" s="33">
        <v>125</v>
      </c>
      <c r="D206" s="33">
        <v>20</v>
      </c>
      <c r="E206" s="33">
        <v>5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</row>
    <row r="207" spans="1:11" ht="12.75">
      <c r="A207" s="33">
        <v>206</v>
      </c>
      <c r="B207" s="33" t="s">
        <v>268</v>
      </c>
      <c r="C207" s="33">
        <v>59</v>
      </c>
      <c r="D207" s="33">
        <v>13.6</v>
      </c>
      <c r="E207" s="33">
        <v>0.5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</row>
    <row r="208" spans="1:11" ht="12.75">
      <c r="A208" s="33">
        <v>207</v>
      </c>
      <c r="B208" s="33" t="s">
        <v>269</v>
      </c>
      <c r="C208" s="33">
        <v>72</v>
      </c>
      <c r="D208" s="33">
        <v>16</v>
      </c>
      <c r="E208" s="33">
        <v>0.6</v>
      </c>
      <c r="F208" s="33">
        <v>0.8</v>
      </c>
      <c r="G208" s="33">
        <v>0</v>
      </c>
      <c r="H208" s="33">
        <v>110</v>
      </c>
      <c r="I208" s="33">
        <v>0.085</v>
      </c>
      <c r="J208" s="33">
        <v>0.171</v>
      </c>
      <c r="K208" s="33">
        <v>0.152</v>
      </c>
    </row>
    <row r="209" spans="1:11" ht="12.75">
      <c r="A209" s="33">
        <v>208</v>
      </c>
      <c r="B209" s="33" t="s">
        <v>270</v>
      </c>
      <c r="C209" s="33">
        <v>202</v>
      </c>
      <c r="D209" s="33">
        <v>21</v>
      </c>
      <c r="E209" s="33">
        <v>13.1</v>
      </c>
      <c r="F209" s="33">
        <v>0</v>
      </c>
      <c r="G209" s="33">
        <v>0</v>
      </c>
      <c r="H209" s="33">
        <v>70</v>
      </c>
      <c r="I209" s="33">
        <v>2.89</v>
      </c>
      <c r="J209" s="33">
        <v>5.73</v>
      </c>
      <c r="K209" s="33">
        <v>2.82</v>
      </c>
    </row>
    <row r="210" spans="1:11" ht="12.75">
      <c r="A210" s="33">
        <v>209</v>
      </c>
      <c r="B210" s="33" t="s">
        <v>271</v>
      </c>
      <c r="C210" s="33">
        <v>140</v>
      </c>
      <c r="D210" s="33">
        <v>31.6</v>
      </c>
      <c r="E210" s="33">
        <v>0.5</v>
      </c>
      <c r="F210" s="33">
        <v>2.4</v>
      </c>
      <c r="G210" s="33">
        <v>0</v>
      </c>
      <c r="H210" s="33">
        <v>50</v>
      </c>
      <c r="I210" s="33">
        <v>0.091</v>
      </c>
      <c r="J210" s="33">
        <v>0.055</v>
      </c>
      <c r="K210" s="33">
        <v>0.199</v>
      </c>
    </row>
    <row r="211" spans="1:11" ht="12.75">
      <c r="A211" s="33">
        <v>210</v>
      </c>
      <c r="B211" s="33" t="s">
        <v>272</v>
      </c>
      <c r="C211" s="33">
        <v>111</v>
      </c>
      <c r="D211" s="33">
        <v>17</v>
      </c>
      <c r="E211" s="33">
        <v>4.3</v>
      </c>
      <c r="F211" s="33">
        <v>1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</row>
    <row r="212" spans="1:11" ht="12.75">
      <c r="A212" s="33">
        <v>211</v>
      </c>
      <c r="B212" s="33" t="s">
        <v>273</v>
      </c>
      <c r="C212" s="33">
        <v>57</v>
      </c>
      <c r="D212" s="33">
        <v>10.6</v>
      </c>
      <c r="E212" s="33">
        <v>1</v>
      </c>
      <c r="F212" s="33">
        <v>1.5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</row>
    <row r="213" spans="1:11" ht="12.75">
      <c r="A213" s="33">
        <v>212</v>
      </c>
      <c r="B213" s="33" t="s">
        <v>274</v>
      </c>
      <c r="C213" s="33">
        <v>82</v>
      </c>
      <c r="D213" s="33">
        <v>18.7</v>
      </c>
      <c r="E213" s="33">
        <v>0.3</v>
      </c>
      <c r="F213" s="33">
        <v>1.3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</row>
    <row r="214" spans="1:11" ht="12.75">
      <c r="A214" s="33">
        <v>213</v>
      </c>
      <c r="B214" s="33" t="s">
        <v>275</v>
      </c>
      <c r="C214" s="33">
        <v>80</v>
      </c>
      <c r="D214" s="33">
        <v>17.1</v>
      </c>
      <c r="E214" s="33">
        <v>0.9</v>
      </c>
      <c r="F214" s="33">
        <v>0.8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</row>
    <row r="215" spans="1:11" ht="12.75">
      <c r="A215" s="33">
        <v>214</v>
      </c>
      <c r="B215" s="33" t="s">
        <v>276</v>
      </c>
      <c r="C215" s="33">
        <v>102</v>
      </c>
      <c r="D215" s="33">
        <v>16.1</v>
      </c>
      <c r="E215" s="33">
        <v>3.6</v>
      </c>
      <c r="F215" s="33">
        <v>1.3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</row>
    <row r="216" spans="1:11" ht="12.75">
      <c r="A216" s="33">
        <v>215</v>
      </c>
      <c r="B216" s="33" t="s">
        <v>277</v>
      </c>
      <c r="C216" s="33">
        <v>182</v>
      </c>
      <c r="D216" s="33">
        <v>18.4</v>
      </c>
      <c r="E216" s="33">
        <v>12</v>
      </c>
      <c r="F216" s="33">
        <v>0</v>
      </c>
      <c r="G216" s="33">
        <v>0</v>
      </c>
      <c r="H216" s="33">
        <v>70</v>
      </c>
      <c r="I216" s="33">
        <v>2.97</v>
      </c>
      <c r="J216" s="33">
        <v>4.6</v>
      </c>
      <c r="K216" s="33">
        <v>2.99</v>
      </c>
    </row>
    <row r="217" spans="1:11" ht="12.75">
      <c r="A217" s="33">
        <v>216</v>
      </c>
      <c r="B217" s="33" t="s">
        <v>278</v>
      </c>
      <c r="C217" s="33">
        <v>97</v>
      </c>
      <c r="D217" s="33">
        <v>14.1</v>
      </c>
      <c r="E217" s="33">
        <v>3.7</v>
      </c>
      <c r="F217" s="33">
        <v>2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</row>
    <row r="218" spans="1:11" ht="12.75">
      <c r="A218" s="33">
        <v>217</v>
      </c>
      <c r="B218" s="33" t="s">
        <v>279</v>
      </c>
      <c r="C218" s="33">
        <v>145</v>
      </c>
      <c r="D218" s="33">
        <v>18.1</v>
      </c>
      <c r="E218" s="33">
        <v>7.5</v>
      </c>
      <c r="F218" s="33">
        <v>1.3</v>
      </c>
      <c r="G218" s="33">
        <v>0</v>
      </c>
      <c r="H218" s="33">
        <v>100</v>
      </c>
      <c r="I218" s="33">
        <v>2.64</v>
      </c>
      <c r="J218" s="33">
        <v>1.8</v>
      </c>
      <c r="K218" s="33">
        <v>2.28</v>
      </c>
    </row>
    <row r="219" spans="1:11" ht="12.75">
      <c r="A219" s="33">
        <v>218</v>
      </c>
      <c r="B219" s="33" t="s">
        <v>280</v>
      </c>
      <c r="C219" s="33">
        <v>208</v>
      </c>
      <c r="D219" s="33">
        <v>22.2</v>
      </c>
      <c r="E219" s="33">
        <v>13.2</v>
      </c>
      <c r="F219" s="33">
        <v>0</v>
      </c>
      <c r="G219" s="33">
        <v>0</v>
      </c>
      <c r="H219" s="33">
        <v>100</v>
      </c>
      <c r="I219" s="33">
        <v>2.44</v>
      </c>
      <c r="J219" s="33">
        <v>6.81</v>
      </c>
      <c r="K219" s="33">
        <v>2.47</v>
      </c>
    </row>
    <row r="220" spans="1:11" ht="12.75">
      <c r="A220" s="33">
        <v>219</v>
      </c>
      <c r="B220" s="33" t="s">
        <v>281</v>
      </c>
      <c r="C220" s="33">
        <v>131</v>
      </c>
      <c r="D220" s="33">
        <v>15</v>
      </c>
      <c r="E220" s="33">
        <v>7.5</v>
      </c>
      <c r="F220" s="33">
        <v>0.8</v>
      </c>
      <c r="G220" s="33">
        <v>0</v>
      </c>
      <c r="H220" s="33">
        <v>100</v>
      </c>
      <c r="I220" s="33">
        <v>2.64</v>
      </c>
      <c r="J220" s="33">
        <v>1.8</v>
      </c>
      <c r="K220" s="33">
        <v>2.28</v>
      </c>
    </row>
    <row r="221" spans="1:11" ht="12.75">
      <c r="A221" s="33">
        <v>220</v>
      </c>
      <c r="B221" s="33" t="s">
        <v>282</v>
      </c>
      <c r="C221" s="33">
        <v>103</v>
      </c>
      <c r="D221" s="33">
        <v>15</v>
      </c>
      <c r="E221" s="33">
        <v>4.4</v>
      </c>
      <c r="F221" s="33">
        <v>1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</row>
    <row r="222" spans="1:11" ht="12.75">
      <c r="A222" s="33">
        <v>221</v>
      </c>
      <c r="B222" s="33" t="s">
        <v>283</v>
      </c>
      <c r="C222" s="33">
        <v>90</v>
      </c>
      <c r="D222" s="33">
        <v>15.7</v>
      </c>
      <c r="E222" s="33">
        <v>3</v>
      </c>
      <c r="F222" s="33">
        <v>0</v>
      </c>
      <c r="G222" s="33">
        <v>0</v>
      </c>
      <c r="H222" s="33">
        <v>80</v>
      </c>
      <c r="I222" s="33">
        <v>0.428</v>
      </c>
      <c r="J222" s="33">
        <v>0.737</v>
      </c>
      <c r="K222" s="33">
        <v>0.9</v>
      </c>
    </row>
    <row r="223" spans="1:11" ht="12.75">
      <c r="A223" s="33">
        <v>222</v>
      </c>
      <c r="B223" s="33" t="s">
        <v>284</v>
      </c>
      <c r="C223" s="33">
        <v>84</v>
      </c>
      <c r="D223" s="33">
        <v>19</v>
      </c>
      <c r="E223" s="33">
        <v>0.9</v>
      </c>
      <c r="F223" s="33">
        <v>0</v>
      </c>
      <c r="G223" s="33">
        <v>0</v>
      </c>
      <c r="H223" s="33">
        <v>40</v>
      </c>
      <c r="I223" s="33">
        <v>0.229</v>
      </c>
      <c r="J223" s="33">
        <v>0.088</v>
      </c>
      <c r="K223" s="33">
        <v>0.226</v>
      </c>
    </row>
    <row r="224" spans="1:11" ht="12.75">
      <c r="A224" s="34">
        <v>223</v>
      </c>
      <c r="B224" s="34" t="s">
        <v>285</v>
      </c>
      <c r="C224" s="34">
        <v>384</v>
      </c>
      <c r="D224" s="34">
        <v>0</v>
      </c>
      <c r="E224" s="34">
        <v>0</v>
      </c>
      <c r="F224" s="34">
        <v>27.6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</row>
    <row r="225" spans="1:11" ht="12.75">
      <c r="A225" s="34">
        <v>224</v>
      </c>
      <c r="B225" s="34" t="s">
        <v>286</v>
      </c>
      <c r="C225" s="34">
        <v>76</v>
      </c>
      <c r="D225" s="34">
        <v>0.3</v>
      </c>
      <c r="E225" s="34">
        <v>0</v>
      </c>
      <c r="F225" s="34">
        <v>1.4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</row>
    <row r="226" spans="1:11" ht="12.75">
      <c r="A226" s="34">
        <v>225</v>
      </c>
      <c r="B226" s="34" t="s">
        <v>287</v>
      </c>
      <c r="C226" s="34">
        <v>32</v>
      </c>
      <c r="D226" s="34">
        <v>0.3</v>
      </c>
      <c r="E226" s="34">
        <v>0</v>
      </c>
      <c r="F226" s="34">
        <v>2.4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</row>
    <row r="227" spans="1:11" ht="12.75">
      <c r="A227" s="34">
        <v>226</v>
      </c>
      <c r="B227" s="34" t="s">
        <v>288</v>
      </c>
      <c r="C227" s="34">
        <v>236</v>
      </c>
      <c r="D227" s="34">
        <v>0</v>
      </c>
      <c r="E227" s="34">
        <v>0</v>
      </c>
      <c r="F227" s="34">
        <v>0.4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</row>
    <row r="228" spans="1:11" ht="12.75">
      <c r="A228" s="34">
        <v>227</v>
      </c>
      <c r="B228" s="34" t="s">
        <v>289</v>
      </c>
      <c r="C228" s="34">
        <v>39</v>
      </c>
      <c r="D228" s="34">
        <v>0</v>
      </c>
      <c r="E228" s="34">
        <v>0</v>
      </c>
      <c r="F228" s="34">
        <v>10.5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</row>
    <row r="229" spans="1:11" ht="12.75">
      <c r="A229" s="34">
        <v>228</v>
      </c>
      <c r="B229" s="34" t="s">
        <v>290</v>
      </c>
      <c r="C229" s="34">
        <v>42</v>
      </c>
      <c r="D229" s="34">
        <v>0</v>
      </c>
      <c r="E229" s="34">
        <v>0</v>
      </c>
      <c r="F229" s="34">
        <v>4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</row>
    <row r="230" spans="1:11" ht="12.75">
      <c r="A230" s="34">
        <v>229</v>
      </c>
      <c r="B230" s="34" t="s">
        <v>291</v>
      </c>
      <c r="C230" s="34">
        <v>132</v>
      </c>
      <c r="D230" s="34">
        <v>0.1</v>
      </c>
      <c r="E230" s="34">
        <v>0</v>
      </c>
      <c r="F230" s="34">
        <v>10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</row>
    <row r="231" spans="1:11" ht="12.75">
      <c r="A231" s="34">
        <v>230</v>
      </c>
      <c r="B231" s="34" t="s">
        <v>292</v>
      </c>
      <c r="C231" s="34">
        <v>77</v>
      </c>
      <c r="D231" s="34">
        <v>0.1</v>
      </c>
      <c r="E231" s="34">
        <v>0</v>
      </c>
      <c r="F231" s="34">
        <v>1.1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</row>
    <row r="232" spans="1:11" ht="12.75">
      <c r="A232" s="34">
        <v>231</v>
      </c>
      <c r="B232" s="34" t="s">
        <v>293</v>
      </c>
      <c r="C232" s="34">
        <v>157</v>
      </c>
      <c r="D232" s="34">
        <v>0.2</v>
      </c>
      <c r="E232" s="34">
        <v>0</v>
      </c>
      <c r="F232" s="34">
        <v>13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</row>
    <row r="233" spans="1:11" ht="12.75">
      <c r="A233" s="34">
        <v>232</v>
      </c>
      <c r="B233" s="34" t="s">
        <v>294</v>
      </c>
      <c r="C233" s="34">
        <v>124</v>
      </c>
      <c r="D233" s="34">
        <v>0.1</v>
      </c>
      <c r="E233" s="34">
        <v>0</v>
      </c>
      <c r="F233" s="34">
        <v>3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</row>
    <row r="234" spans="1:11" ht="12.75">
      <c r="A234" s="34">
        <v>233</v>
      </c>
      <c r="B234" s="34" t="s">
        <v>295</v>
      </c>
      <c r="C234" s="34">
        <v>39</v>
      </c>
      <c r="D234" s="34">
        <v>0.3</v>
      </c>
      <c r="E234" s="34">
        <v>0</v>
      </c>
      <c r="F234" s="34">
        <v>10.1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</row>
    <row r="235" spans="1:11" ht="12.75">
      <c r="A235" s="34">
        <v>234</v>
      </c>
      <c r="B235" s="34" t="s">
        <v>296</v>
      </c>
      <c r="C235" s="34">
        <v>45</v>
      </c>
      <c r="D235" s="34">
        <v>0.4</v>
      </c>
      <c r="E235" s="34">
        <v>0</v>
      </c>
      <c r="F235" s="34">
        <v>11.5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</row>
    <row r="236" spans="1:11" ht="12.75">
      <c r="A236" s="3">
        <v>235</v>
      </c>
      <c r="B236" s="3" t="s">
        <v>297</v>
      </c>
      <c r="C236" s="3">
        <v>301</v>
      </c>
      <c r="D236" s="3">
        <v>13.2</v>
      </c>
      <c r="E236" s="3">
        <v>23.2</v>
      </c>
      <c r="F236" s="3">
        <v>10.6</v>
      </c>
      <c r="G236" s="3">
        <v>0.3</v>
      </c>
      <c r="H236" s="3">
        <v>0</v>
      </c>
      <c r="I236" s="3">
        <v>0</v>
      </c>
      <c r="J236" s="3">
        <v>0</v>
      </c>
      <c r="K236" s="3">
        <v>0</v>
      </c>
    </row>
    <row r="237" spans="1:11" ht="12.75">
      <c r="A237" s="3">
        <v>236</v>
      </c>
      <c r="B237" s="3" t="s">
        <v>298</v>
      </c>
      <c r="C237" s="3">
        <v>98</v>
      </c>
      <c r="D237" s="3">
        <v>3.8</v>
      </c>
      <c r="E237" s="3">
        <v>4.6</v>
      </c>
      <c r="F237" s="3">
        <v>10.9</v>
      </c>
      <c r="G237" s="3">
        <v>0</v>
      </c>
      <c r="H237" s="3">
        <v>14</v>
      </c>
      <c r="I237" s="3">
        <v>2.75</v>
      </c>
      <c r="J237" s="3">
        <v>1.47</v>
      </c>
      <c r="K237" s="3">
        <v>0.126</v>
      </c>
    </row>
    <row r="238" spans="1:11" ht="12.75">
      <c r="A238" s="3">
        <v>237</v>
      </c>
      <c r="B238" s="3" t="s">
        <v>299</v>
      </c>
      <c r="C238" s="3">
        <v>458</v>
      </c>
      <c r="D238" s="3">
        <v>4.8</v>
      </c>
      <c r="E238" s="3">
        <v>21.2</v>
      </c>
      <c r="F238" s="3">
        <v>66</v>
      </c>
      <c r="G238" s="3">
        <v>0</v>
      </c>
      <c r="H238" s="3">
        <v>74</v>
      </c>
      <c r="I238" s="3">
        <v>12.3</v>
      </c>
      <c r="J238" s="3">
        <v>6.75</v>
      </c>
      <c r="K238" s="3">
        <v>0.741</v>
      </c>
    </row>
    <row r="239" spans="1:11" ht="12.75">
      <c r="A239" s="3">
        <v>238</v>
      </c>
      <c r="B239" s="3" t="s">
        <v>300</v>
      </c>
      <c r="C239" s="3">
        <v>364</v>
      </c>
      <c r="D239" s="3">
        <v>9.8</v>
      </c>
      <c r="E239" s="3">
        <v>8.1</v>
      </c>
      <c r="F239" s="3">
        <v>67.1</v>
      </c>
      <c r="G239" s="3">
        <v>0</v>
      </c>
      <c r="H239" s="3">
        <v>0</v>
      </c>
      <c r="I239" s="3">
        <v>4.77</v>
      </c>
      <c r="J239" s="3">
        <v>2.69</v>
      </c>
      <c r="K239" s="3">
        <v>0.232</v>
      </c>
    </row>
    <row r="240" spans="1:11" ht="12.75">
      <c r="A240" s="3">
        <v>239</v>
      </c>
      <c r="B240" s="3" t="s">
        <v>301</v>
      </c>
      <c r="C240" s="3">
        <v>2</v>
      </c>
      <c r="D240" s="3">
        <v>0.2</v>
      </c>
      <c r="E240" s="3">
        <v>0</v>
      </c>
      <c r="F240" s="3">
        <v>0.3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</row>
    <row r="241" spans="1:11" ht="12.75">
      <c r="A241" s="3">
        <v>240</v>
      </c>
      <c r="B241" s="3" t="s">
        <v>302</v>
      </c>
      <c r="C241" s="3">
        <v>179</v>
      </c>
      <c r="D241" s="3">
        <v>20.2</v>
      </c>
      <c r="E241" s="3">
        <v>10.9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</row>
    <row r="242" spans="1:11" ht="12.75">
      <c r="A242" s="3">
        <v>241</v>
      </c>
      <c r="B242" s="3" t="s">
        <v>303</v>
      </c>
      <c r="C242" s="3">
        <v>141</v>
      </c>
      <c r="D242" s="3">
        <v>19</v>
      </c>
      <c r="E242" s="3">
        <v>5.8</v>
      </c>
      <c r="F242" s="3">
        <v>3.5</v>
      </c>
      <c r="G242" s="3">
        <v>0.1</v>
      </c>
      <c r="H242" s="3">
        <v>0</v>
      </c>
      <c r="I242" s="3">
        <v>0</v>
      </c>
      <c r="J242" s="3">
        <v>0</v>
      </c>
      <c r="K242" s="3">
        <v>0</v>
      </c>
    </row>
    <row r="243" spans="1:11" ht="12.75">
      <c r="A243" s="3">
        <v>242</v>
      </c>
      <c r="B243" s="3" t="s">
        <v>304</v>
      </c>
      <c r="C243" s="3">
        <v>518</v>
      </c>
      <c r="D243" s="3">
        <v>7.8</v>
      </c>
      <c r="E243" s="3">
        <v>30.6</v>
      </c>
      <c r="F243" s="3">
        <v>56.4</v>
      </c>
      <c r="G243" s="3">
        <v>0</v>
      </c>
      <c r="H243" s="3">
        <v>0</v>
      </c>
      <c r="I243" s="3">
        <v>18.22</v>
      </c>
      <c r="J243" s="3">
        <v>9.83</v>
      </c>
      <c r="K243" s="3">
        <v>0.965</v>
      </c>
    </row>
    <row r="244" spans="1:11" ht="12.75">
      <c r="A244" s="3">
        <v>243</v>
      </c>
      <c r="B244" s="3" t="s">
        <v>305</v>
      </c>
      <c r="C244" s="3">
        <v>535</v>
      </c>
      <c r="D244" s="3">
        <v>8.4</v>
      </c>
      <c r="E244" s="3">
        <v>30.7</v>
      </c>
      <c r="F244" s="3">
        <v>60</v>
      </c>
      <c r="G244" s="3">
        <v>0</v>
      </c>
      <c r="H244" s="3">
        <v>74</v>
      </c>
      <c r="I244" s="3">
        <v>17.8</v>
      </c>
      <c r="J244" s="3">
        <v>9.77</v>
      </c>
      <c r="K244" s="3">
        <v>1.07</v>
      </c>
    </row>
    <row r="245" spans="1:11" ht="12.75">
      <c r="A245" s="3">
        <v>244</v>
      </c>
      <c r="B245" s="3" t="s">
        <v>306</v>
      </c>
      <c r="C245" s="3">
        <v>348</v>
      </c>
      <c r="D245" s="3">
        <v>4.6</v>
      </c>
      <c r="E245" s="3">
        <v>20</v>
      </c>
      <c r="F245" s="3">
        <v>40</v>
      </c>
      <c r="G245" s="3">
        <v>1.2</v>
      </c>
      <c r="H245" s="3">
        <v>0</v>
      </c>
      <c r="I245" s="3">
        <v>2.62</v>
      </c>
      <c r="J245" s="3">
        <v>6.37</v>
      </c>
      <c r="K245" s="3">
        <v>10</v>
      </c>
    </row>
    <row r="246" spans="1:11" ht="12.75">
      <c r="A246" s="3">
        <v>245</v>
      </c>
      <c r="B246" s="3" t="s">
        <v>307</v>
      </c>
      <c r="C246" s="3">
        <v>123</v>
      </c>
      <c r="D246" s="3">
        <v>8.1</v>
      </c>
      <c r="E246" s="3">
        <v>7.3</v>
      </c>
      <c r="F246" s="3">
        <v>6.3</v>
      </c>
      <c r="G246" s="3">
        <v>0.1</v>
      </c>
      <c r="H246" s="3">
        <v>0</v>
      </c>
      <c r="I246" s="3">
        <v>0</v>
      </c>
      <c r="J246" s="3">
        <v>0</v>
      </c>
      <c r="K246" s="3">
        <v>0</v>
      </c>
    </row>
    <row r="247" spans="1:11" ht="12.75">
      <c r="A247" s="3">
        <v>246</v>
      </c>
      <c r="B247" s="3" t="s">
        <v>308</v>
      </c>
      <c r="C247" s="3">
        <v>290</v>
      </c>
      <c r="D247" s="3">
        <v>11.9</v>
      </c>
      <c r="E247" s="3">
        <v>11.1</v>
      </c>
      <c r="F247" s="3">
        <v>38</v>
      </c>
      <c r="G247" s="3">
        <v>2</v>
      </c>
      <c r="H247" s="3">
        <v>0</v>
      </c>
      <c r="I247" s="3">
        <v>0</v>
      </c>
      <c r="J247" s="3">
        <v>0</v>
      </c>
      <c r="K247" s="3">
        <v>0</v>
      </c>
    </row>
    <row r="248" spans="1:11" ht="12.75">
      <c r="A248" s="3">
        <v>247</v>
      </c>
      <c r="B248" s="3" t="s">
        <v>309</v>
      </c>
      <c r="C248" s="3">
        <v>204</v>
      </c>
      <c r="D248" s="3">
        <v>4.5</v>
      </c>
      <c r="E248" s="3">
        <v>10.1</v>
      </c>
      <c r="F248" s="3">
        <v>25.4</v>
      </c>
      <c r="G248" s="3">
        <v>0</v>
      </c>
      <c r="H248" s="3">
        <v>21</v>
      </c>
      <c r="I248" s="3">
        <v>6.58</v>
      </c>
      <c r="J248" s="3">
        <v>2.6</v>
      </c>
      <c r="K248" s="3">
        <v>0.248</v>
      </c>
    </row>
    <row r="249" spans="1:11" ht="12.75">
      <c r="A249" s="3">
        <v>248</v>
      </c>
      <c r="B249" s="3" t="s">
        <v>310</v>
      </c>
      <c r="C249" s="3">
        <v>98</v>
      </c>
      <c r="D249" s="3">
        <v>2.1</v>
      </c>
      <c r="E249" s="3">
        <v>0</v>
      </c>
      <c r="F249" s="3">
        <v>24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</row>
    <row r="250" spans="1:11" ht="12.75">
      <c r="A250" s="3">
        <v>249</v>
      </c>
      <c r="B250" s="3" t="s">
        <v>311</v>
      </c>
      <c r="C250" s="3">
        <v>718</v>
      </c>
      <c r="D250" s="3">
        <v>1.8</v>
      </c>
      <c r="E250" s="3">
        <v>78.9</v>
      </c>
      <c r="F250" s="3">
        <v>0.1</v>
      </c>
      <c r="G250" s="3">
        <v>0</v>
      </c>
      <c r="H250" s="3">
        <v>260</v>
      </c>
      <c r="I250" s="3">
        <v>11.4</v>
      </c>
      <c r="J250" s="3">
        <v>53.4</v>
      </c>
      <c r="K250" s="3">
        <v>8.69</v>
      </c>
    </row>
    <row r="251" spans="1:11" ht="12.75">
      <c r="A251" s="3">
        <v>250</v>
      </c>
      <c r="B251" s="3" t="s">
        <v>312</v>
      </c>
      <c r="C251" s="3">
        <v>116</v>
      </c>
      <c r="D251" s="3">
        <v>3.8</v>
      </c>
      <c r="E251" s="3">
        <v>4.2</v>
      </c>
      <c r="F251" s="3">
        <v>16.8</v>
      </c>
      <c r="G251" s="3">
        <v>0</v>
      </c>
      <c r="H251" s="3">
        <v>16</v>
      </c>
      <c r="I251" s="3">
        <v>2.51</v>
      </c>
      <c r="J251" s="3">
        <v>1.33</v>
      </c>
      <c r="K251" s="3">
        <v>0.114</v>
      </c>
    </row>
    <row r="252" spans="1:11" ht="12.75">
      <c r="A252" s="3">
        <v>251</v>
      </c>
      <c r="B252" s="3" t="s">
        <v>313</v>
      </c>
      <c r="C252" s="3">
        <v>387</v>
      </c>
      <c r="D252" s="3">
        <v>5.2</v>
      </c>
      <c r="E252" s="3">
        <v>20.2</v>
      </c>
      <c r="F252" s="3">
        <v>49.2</v>
      </c>
      <c r="G252" s="3">
        <v>1.2</v>
      </c>
      <c r="H252" s="3">
        <v>0</v>
      </c>
      <c r="I252" s="3">
        <v>0</v>
      </c>
      <c r="J252" s="3">
        <v>0</v>
      </c>
      <c r="K252" s="3">
        <v>0</v>
      </c>
    </row>
    <row r="253" spans="1:11" ht="12.75">
      <c r="A253" s="3">
        <v>252</v>
      </c>
      <c r="B253" s="3" t="s">
        <v>314</v>
      </c>
      <c r="C253" s="3">
        <v>453</v>
      </c>
      <c r="D253" s="3">
        <v>6.8</v>
      </c>
      <c r="E253" s="3">
        <v>19.5</v>
      </c>
      <c r="F253" s="3">
        <v>66.8</v>
      </c>
      <c r="G253" s="3">
        <v>1</v>
      </c>
      <c r="H253" s="3">
        <v>0</v>
      </c>
      <c r="I253" s="3">
        <v>2.55</v>
      </c>
      <c r="J253" s="3">
        <v>6.21</v>
      </c>
      <c r="K253" s="3">
        <v>9.75</v>
      </c>
    </row>
    <row r="254" spans="1:11" ht="12.75">
      <c r="A254" s="3">
        <v>253</v>
      </c>
      <c r="B254" s="3" t="s">
        <v>315</v>
      </c>
      <c r="C254" s="3">
        <v>178</v>
      </c>
      <c r="D254" s="3">
        <v>12.6</v>
      </c>
      <c r="E254" s="3">
        <v>7.5</v>
      </c>
      <c r="F254" s="3">
        <v>16.1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</row>
    <row r="255" spans="1:11" ht="12.75">
      <c r="A255" s="3">
        <v>254</v>
      </c>
      <c r="B255" s="3" t="s">
        <v>316</v>
      </c>
      <c r="C255" s="3">
        <v>234</v>
      </c>
      <c r="D255" s="3">
        <v>9.4</v>
      </c>
      <c r="E255" s="3">
        <v>11.5</v>
      </c>
      <c r="F255" s="3">
        <v>24.8</v>
      </c>
      <c r="G255" s="3">
        <v>0</v>
      </c>
      <c r="H255" s="3">
        <v>20</v>
      </c>
      <c r="I255" s="3">
        <v>4.54</v>
      </c>
      <c r="J255" s="3">
        <v>3.99</v>
      </c>
      <c r="K255" s="3">
        <v>1.89</v>
      </c>
    </row>
    <row r="256" spans="1:11" ht="12.75">
      <c r="A256" s="3">
        <v>255</v>
      </c>
      <c r="B256" s="3" t="s">
        <v>317</v>
      </c>
      <c r="C256" s="3">
        <v>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</row>
    <row r="257" spans="1:11" ht="12.75">
      <c r="A257" s="3">
        <v>256</v>
      </c>
      <c r="B257" s="3" t="s">
        <v>318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</row>
    <row r="258" spans="1:11" ht="12.75">
      <c r="A258" s="3">
        <v>257</v>
      </c>
      <c r="B258" s="3" t="s">
        <v>319</v>
      </c>
      <c r="C258" s="3">
        <v>49</v>
      </c>
      <c r="D258" s="3">
        <v>1</v>
      </c>
      <c r="E258" s="3">
        <v>2.6</v>
      </c>
      <c r="F258" s="3">
        <v>5.7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</row>
    <row r="259" spans="1:11" ht="12.75">
      <c r="A259" s="3">
        <v>258</v>
      </c>
      <c r="B259" s="3" t="s">
        <v>320</v>
      </c>
      <c r="C259" s="3">
        <v>0</v>
      </c>
      <c r="D259" s="3">
        <v>0.1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</row>
    <row r="260" spans="1:11" ht="12.75">
      <c r="A260" s="3">
        <v>259</v>
      </c>
      <c r="B260" s="3" t="s">
        <v>321</v>
      </c>
      <c r="C260" s="3">
        <v>470</v>
      </c>
      <c r="D260" s="3">
        <v>10</v>
      </c>
      <c r="E260" s="3">
        <v>23.9</v>
      </c>
      <c r="F260" s="3">
        <v>57.4</v>
      </c>
      <c r="G260" s="3">
        <v>7.1</v>
      </c>
      <c r="H260" s="3">
        <v>35</v>
      </c>
      <c r="I260" s="3">
        <v>1.9</v>
      </c>
      <c r="J260" s="3">
        <v>16.4</v>
      </c>
      <c r="K260" s="3">
        <v>4.47</v>
      </c>
    </row>
    <row r="261" spans="1:11" ht="12.75">
      <c r="A261" s="3">
        <v>260</v>
      </c>
      <c r="B261" s="3" t="s">
        <v>322</v>
      </c>
      <c r="C261" s="3">
        <v>4</v>
      </c>
      <c r="D261" s="3">
        <v>0.4</v>
      </c>
      <c r="E261" s="3">
        <v>0</v>
      </c>
      <c r="F261" s="3">
        <v>0.6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</row>
  </sheetData>
  <sheetProtection/>
  <printOptions/>
  <pageMargins left="0.75" right="0.75" top="1" bottom="1" header="0" footer="0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Camineros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Martín</dc:creator>
  <cp:keywords/>
  <dc:description/>
  <cp:lastModifiedBy>Lobillo</cp:lastModifiedBy>
  <dcterms:created xsi:type="dcterms:W3CDTF">2005-03-08T19:05:47Z</dcterms:created>
  <dcterms:modified xsi:type="dcterms:W3CDTF">2016-02-29T02:58:35Z</dcterms:modified>
  <cp:category/>
  <cp:version/>
  <cp:contentType/>
  <cp:contentStatus/>
</cp:coreProperties>
</file>